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MIN\Dropbox\1. CAJICA 2024\PRESUPUESTO\2024\"/>
    </mc:Choice>
  </mc:AlternateContent>
  <bookViews>
    <workbookView xWindow="-120" yWindow="-120" windowWidth="20730" windowHeight="11160" firstSheet="2" activeTab="2"/>
  </bookViews>
  <sheets>
    <sheet name="INVERSION (2)" sheetId="2" state="hidden" r:id="rId1"/>
    <sheet name="PROY INGRESOS 2024" sheetId="3" state="hidden" r:id="rId2"/>
    <sheet name="plan de accion programado 2024" sheetId="5" r:id="rId3"/>
  </sheets>
  <definedNames>
    <definedName name="_xlnm._FilterDatabase" localSheetId="0" hidden="1">'INVERSION (2)'!$A$5:$C$86</definedName>
    <definedName name="_xlnm._FilterDatabase" localSheetId="2" hidden="1">'plan de accion programado 2024'!$A$5:$K$326</definedName>
    <definedName name="_xlnm._FilterDatabase" localSheetId="1" hidden="1">'PROY INGRESOS 2024'!$C$5:$Z$94</definedName>
    <definedName name="_xlnm.Print_Area" localSheetId="0">'INVERSION (2)'!$B$3:$C$74</definedName>
    <definedName name="_xlnm.Print_Titles" localSheetId="0">'INVERSION (2)'!$1:$5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3" l="1"/>
  <c r="L6" i="3"/>
  <c r="C6" i="2"/>
  <c r="C77" i="2"/>
  <c r="D82" i="3" s="1"/>
  <c r="D81" i="3" s="1"/>
  <c r="C73" i="2"/>
  <c r="D78" i="3" s="1"/>
  <c r="C72" i="2"/>
  <c r="F6" i="3"/>
  <c r="S6" i="3"/>
  <c r="O54" i="3"/>
  <c r="Y54" i="3" s="1"/>
  <c r="Z54" i="3" s="1"/>
  <c r="O23" i="3"/>
  <c r="H37" i="3"/>
  <c r="K93" i="3"/>
  <c r="M93" i="3"/>
  <c r="Q93" i="3"/>
  <c r="T93" i="3"/>
  <c r="U93" i="3"/>
  <c r="X93" i="3"/>
  <c r="Y8" i="3"/>
  <c r="Z8" i="3"/>
  <c r="Y11" i="3"/>
  <c r="Z11" i="3" s="1"/>
  <c r="Y17" i="3"/>
  <c r="Z17" i="3"/>
  <c r="Y29" i="3"/>
  <c r="Z29" i="3" s="1"/>
  <c r="Y40" i="3"/>
  <c r="Y48" i="3"/>
  <c r="Z48" i="3" s="1"/>
  <c r="Y51" i="3"/>
  <c r="Z51" i="3"/>
  <c r="Y52" i="3"/>
  <c r="Z52" i="3" s="1"/>
  <c r="Y53" i="3"/>
  <c r="Z53" i="3"/>
  <c r="Y59" i="3"/>
  <c r="Z59" i="3" s="1"/>
  <c r="Y70" i="3"/>
  <c r="Z70" i="3"/>
  <c r="Y73" i="3"/>
  <c r="Z73" i="3" s="1"/>
  <c r="Y74" i="3"/>
  <c r="Z74" i="3"/>
  <c r="D34" i="3"/>
  <c r="F34" i="3" s="1"/>
  <c r="Y34" i="3" s="1"/>
  <c r="Z34" i="3"/>
  <c r="D33" i="3"/>
  <c r="C82" i="2"/>
  <c r="C67" i="2"/>
  <c r="D67" i="2"/>
  <c r="D68" i="2" s="1"/>
  <c r="D36" i="2"/>
  <c r="C79" i="2"/>
  <c r="C76" i="2"/>
  <c r="C75" i="2" s="1"/>
  <c r="C90" i="2"/>
  <c r="C89" i="2"/>
  <c r="D7" i="3"/>
  <c r="D9" i="3"/>
  <c r="D10" i="3"/>
  <c r="D12" i="3"/>
  <c r="D13" i="3"/>
  <c r="D14" i="3"/>
  <c r="D15" i="3"/>
  <c r="D16" i="3"/>
  <c r="D18" i="3"/>
  <c r="O18" i="3"/>
  <c r="D19" i="3"/>
  <c r="L19" i="3"/>
  <c r="Y19" i="3" s="1"/>
  <c r="D20" i="3"/>
  <c r="L20" i="3" s="1"/>
  <c r="Y20" i="3" s="1"/>
  <c r="Z20" i="3" s="1"/>
  <c r="D21" i="3"/>
  <c r="V21" i="3"/>
  <c r="D22" i="3"/>
  <c r="H22" i="3"/>
  <c r="Y22" i="3" s="1"/>
  <c r="Z22" i="3" s="1"/>
  <c r="D23" i="3"/>
  <c r="D24" i="3"/>
  <c r="D25" i="3"/>
  <c r="D26" i="3"/>
  <c r="N26" i="3"/>
  <c r="D27" i="3"/>
  <c r="D28" i="3"/>
  <c r="D30" i="3"/>
  <c r="E30" i="3"/>
  <c r="Y30" i="3"/>
  <c r="D31" i="3"/>
  <c r="E31" i="3"/>
  <c r="Y31" i="3"/>
  <c r="D32" i="3"/>
  <c r="Z32" i="3" s="1"/>
  <c r="F32" i="3"/>
  <c r="Y32" i="3"/>
  <c r="D35" i="3"/>
  <c r="H35" i="3"/>
  <c r="D36" i="3"/>
  <c r="D37" i="3"/>
  <c r="D38" i="3"/>
  <c r="D39" i="3"/>
  <c r="D40" i="3"/>
  <c r="D41" i="3"/>
  <c r="E41" i="3"/>
  <c r="Y41" i="3" s="1"/>
  <c r="D42" i="3"/>
  <c r="F42" i="3"/>
  <c r="D43" i="3"/>
  <c r="F43" i="3"/>
  <c r="D44" i="3"/>
  <c r="F44" i="3" s="1"/>
  <c r="D45" i="3"/>
  <c r="D46" i="3"/>
  <c r="D47" i="3"/>
  <c r="Z47" i="3" s="1"/>
  <c r="R47" i="3"/>
  <c r="Y47" i="3" s="1"/>
  <c r="D49" i="3"/>
  <c r="G49" i="3"/>
  <c r="D50" i="3"/>
  <c r="G50" i="3"/>
  <c r="Y50" i="3"/>
  <c r="Z50" i="3"/>
  <c r="D54" i="3"/>
  <c r="D55" i="3"/>
  <c r="D56" i="3"/>
  <c r="D57" i="3"/>
  <c r="P57" i="3"/>
  <c r="D58" i="3"/>
  <c r="D60" i="3"/>
  <c r="W60" i="3"/>
  <c r="D61" i="3"/>
  <c r="D62" i="3"/>
  <c r="I62" i="3"/>
  <c r="D63" i="3"/>
  <c r="R63" i="3"/>
  <c r="Y63" i="3"/>
  <c r="Z63" i="3"/>
  <c r="D64" i="3"/>
  <c r="E64" i="3"/>
  <c r="Y64" i="3"/>
  <c r="Z64" i="3"/>
  <c r="D65" i="3"/>
  <c r="D66" i="3"/>
  <c r="Z66" i="3" s="1"/>
  <c r="I66" i="3"/>
  <c r="Y66" i="3"/>
  <c r="D67" i="3"/>
  <c r="D68" i="3"/>
  <c r="G68" i="3"/>
  <c r="D69" i="3"/>
  <c r="F69" i="3"/>
  <c r="Y69" i="3"/>
  <c r="Z69" i="3"/>
  <c r="D71" i="3"/>
  <c r="S71" i="3"/>
  <c r="D72" i="3"/>
  <c r="Z72" i="3" s="1"/>
  <c r="P72" i="3"/>
  <c r="Y72" i="3" s="1"/>
  <c r="D6" i="3"/>
  <c r="C71" i="2"/>
  <c r="D89" i="3"/>
  <c r="D88" i="3"/>
  <c r="D87" i="3"/>
  <c r="D85" i="3"/>
  <c r="D84" i="3"/>
  <c r="D77" i="3"/>
  <c r="X92" i="3"/>
  <c r="U92" i="3"/>
  <c r="T92" i="3"/>
  <c r="Q92" i="3"/>
  <c r="M92" i="3"/>
  <c r="K92" i="3"/>
  <c r="H67" i="3"/>
  <c r="Y67" i="3" s="1"/>
  <c r="Z67" i="3" s="1"/>
  <c r="V65" i="3"/>
  <c r="R58" i="3"/>
  <c r="Y58" i="3" s="1"/>
  <c r="Z58" i="3" s="1"/>
  <c r="L56" i="3"/>
  <c r="Y56" i="3"/>
  <c r="Z56" i="3" s="1"/>
  <c r="E46" i="3"/>
  <c r="Y46" i="3"/>
  <c r="Z46" i="3"/>
  <c r="F33" i="3"/>
  <c r="Y33" i="3"/>
  <c r="Z33" i="3"/>
  <c r="P10" i="3"/>
  <c r="Y10" i="3"/>
  <c r="Z10" i="3"/>
  <c r="Y21" i="3"/>
  <c r="Z21" i="3"/>
  <c r="Y60" i="3"/>
  <c r="Z60" i="3" s="1"/>
  <c r="Y71" i="3"/>
  <c r="Z71" i="3" s="1"/>
  <c r="Y65" i="3"/>
  <c r="Z65" i="3" s="1"/>
  <c r="Y43" i="3"/>
  <c r="Z43" i="3" s="1"/>
  <c r="Y35" i="3"/>
  <c r="Z35" i="3" s="1"/>
  <c r="F28" i="3"/>
  <c r="Y28" i="3" s="1"/>
  <c r="Z40" i="3"/>
  <c r="V93" i="3"/>
  <c r="Y18" i="3"/>
  <c r="Z18" i="3"/>
  <c r="R14" i="3"/>
  <c r="D83" i="3"/>
  <c r="D86" i="3"/>
  <c r="V92" i="3"/>
  <c r="R7" i="3"/>
  <c r="Y7" i="3"/>
  <c r="Z7" i="3"/>
  <c r="H78" i="3" l="1"/>
  <c r="Y78" i="3" s="1"/>
  <c r="Z78" i="3"/>
  <c r="C86" i="2"/>
  <c r="C74" i="2"/>
  <c r="D94" i="3" s="1"/>
  <c r="Y23" i="3"/>
  <c r="Z23" i="3" s="1"/>
  <c r="O93" i="3"/>
  <c r="D80" i="3"/>
  <c r="O61" i="3"/>
  <c r="P92" i="3"/>
  <c r="Y57" i="3"/>
  <c r="Z57" i="3" s="1"/>
  <c r="E38" i="3"/>
  <c r="Y38" i="3" s="1"/>
  <c r="Z38" i="3" s="1"/>
  <c r="F27" i="3"/>
  <c r="Y27" i="3" s="1"/>
  <c r="Z27" i="3"/>
  <c r="F24" i="3"/>
  <c r="Y37" i="3"/>
  <c r="Z37" i="3" s="1"/>
  <c r="Y14" i="3"/>
  <c r="Z14" i="3" s="1"/>
  <c r="R92" i="3"/>
  <c r="R93" i="3"/>
  <c r="H93" i="3"/>
  <c r="Y49" i="3"/>
  <c r="Z49" i="3" s="1"/>
  <c r="Z19" i="3"/>
  <c r="G13" i="3"/>
  <c r="J9" i="3"/>
  <c r="G92" i="3"/>
  <c r="D76" i="3"/>
  <c r="I77" i="3"/>
  <c r="Y62" i="3"/>
  <c r="Z62" i="3" s="1"/>
  <c r="H45" i="3"/>
  <c r="Y42" i="3"/>
  <c r="Z42" i="3" s="1"/>
  <c r="Z30" i="3"/>
  <c r="W15" i="3"/>
  <c r="E12" i="3"/>
  <c r="H92" i="3"/>
  <c r="D75" i="3"/>
  <c r="Y6" i="3"/>
  <c r="P93" i="3"/>
  <c r="Y68" i="3"/>
  <c r="Z68" i="3" s="1"/>
  <c r="L55" i="3"/>
  <c r="Y44" i="3"/>
  <c r="Z44" i="3" s="1"/>
  <c r="G39" i="3"/>
  <c r="I36" i="3"/>
  <c r="Z31" i="3"/>
  <c r="Z28" i="3"/>
  <c r="I25" i="3"/>
  <c r="N93" i="3"/>
  <c r="Z41" i="3"/>
  <c r="S16" i="3"/>
  <c r="Y26" i="3"/>
  <c r="Z26" i="3" s="1"/>
  <c r="N92" i="3"/>
  <c r="Y77" i="3" l="1"/>
  <c r="Z77" i="3" s="1"/>
  <c r="Z6" i="3"/>
  <c r="Y36" i="3"/>
  <c r="Z36" i="3" s="1"/>
  <c r="Y55" i="3"/>
  <c r="Z55" i="3" s="1"/>
  <c r="D69" i="2"/>
  <c r="D79" i="3"/>
  <c r="E92" i="3"/>
  <c r="Y12" i="3"/>
  <c r="Z12" i="3" s="1"/>
  <c r="E93" i="3"/>
  <c r="W93" i="3"/>
  <c r="W92" i="3"/>
  <c r="S92" i="3"/>
  <c r="S93" i="3"/>
  <c r="Y16" i="3"/>
  <c r="Z16" i="3" s="1"/>
  <c r="Y13" i="3"/>
  <c r="Z13" i="3" s="1"/>
  <c r="G93" i="3"/>
  <c r="L92" i="3"/>
  <c r="Y61" i="3"/>
  <c r="Z61" i="3" s="1"/>
  <c r="O92" i="3"/>
  <c r="Y25" i="3"/>
  <c r="Z25" i="3" s="1"/>
  <c r="Y39" i="3"/>
  <c r="Z39" i="3" s="1"/>
  <c r="L93" i="3"/>
  <c r="I15" i="3"/>
  <c r="Y45" i="3"/>
  <c r="Z45" i="3" s="1"/>
  <c r="D93" i="3"/>
  <c r="J92" i="3"/>
  <c r="J93" i="3"/>
  <c r="Y9" i="3"/>
  <c r="Z9" i="3" s="1"/>
  <c r="F93" i="3"/>
  <c r="Y24" i="3"/>
  <c r="Z24" i="3" s="1"/>
  <c r="F92" i="3"/>
  <c r="D91" i="3" l="1"/>
  <c r="D74" i="2"/>
  <c r="Y15" i="3"/>
  <c r="Z15" i="3" s="1"/>
  <c r="I92" i="3"/>
  <c r="I93" i="3"/>
  <c r="Z92" i="3"/>
  <c r="Y93" i="3"/>
  <c r="Y92" i="3"/>
</calcChain>
</file>

<file path=xl/sharedStrings.xml><?xml version="1.0" encoding="utf-8"?>
<sst xmlns="http://schemas.openxmlformats.org/spreadsheetml/2006/main" count="1533" uniqueCount="727">
  <si>
    <t>PROYECCION FTES DE FINANCIACION POAI 2024</t>
  </si>
  <si>
    <t xml:space="preserve">DETALLE </t>
  </si>
  <si>
    <t>MONTO 2024</t>
  </si>
  <si>
    <t>INGRESOS CORRIENTES DE LIBRE DESTINACION</t>
  </si>
  <si>
    <t>BANCO DE ALIMENTOS/BANCO DE ALIMENTOS</t>
  </si>
  <si>
    <t>IMPUESTO SOBRE SERVICIO DE ALUMBRADO PUBLICO</t>
  </si>
  <si>
    <t>Sobretasa Bomberil</t>
  </si>
  <si>
    <t>IMPUESTO TRANSPORTE HIDROCARBUROS</t>
  </si>
  <si>
    <t>FONDO DE SOLIDARIDAD Y REDISTRIBUCION DEL INGRESO</t>
  </si>
  <si>
    <t>ESTAMPILLA PRODOTACION Y FTO CENTRO DE BIENESTAR DEL ANCIANO</t>
  </si>
  <si>
    <t>ESTAMPILLA PROCULTURA</t>
  </si>
  <si>
    <t>ESTAMPILLA PASIVO PENSIONAL</t>
  </si>
  <si>
    <t>Estampilla para la justicia familiar</t>
  </si>
  <si>
    <t>CONTRIBUCION CONTRATOS DE OBRA PUBLICA</t>
  </si>
  <si>
    <t>PLUSVALIA</t>
  </si>
  <si>
    <t>CESIONES TIPO A</t>
  </si>
  <si>
    <t>ESTRATIFICACIÓN</t>
  </si>
  <si>
    <t>TASA PRO DEPORTE</t>
  </si>
  <si>
    <t>Multas generales/CODIGO DE POLICIA</t>
  </si>
  <si>
    <t>DERECHOS POR LA EXPLOTACION JUEGOS DE SUERTE Y AZAR</t>
  </si>
  <si>
    <t>PARTICIPACION CONTRIBUCION PARAFISCAL CULTURAL</t>
  </si>
  <si>
    <t>RECURSOS EMGESA LEY 99/93</t>
  </si>
  <si>
    <t>TRANSFERENCIAS REGIMEN SUBSIDIADO DEPARTAMENTO</t>
  </si>
  <si>
    <t>Recursos ADRES - Cofinanciación UPC régimen subsidiado</t>
  </si>
  <si>
    <t>SGP-EDUCACION-CALIDAD POR MATRICULA OFICIAL</t>
  </si>
  <si>
    <t>SGP-EDUCACION-CALIDAD POR GRATUIDAD</t>
  </si>
  <si>
    <t>SGP-SALUD-REGIMEN SUBSIDIADO</t>
  </si>
  <si>
    <t>SGP DEPORTE Y RECREACION</t>
  </si>
  <si>
    <t>SGP CULTURA</t>
  </si>
  <si>
    <t>SGP LIBRE INVERSION</t>
  </si>
  <si>
    <t>SGP ALIMENTACION ESCOLAR</t>
  </si>
  <si>
    <t>SGP AGUA POTABLE Y SANEAMIENTO BASICO</t>
  </si>
  <si>
    <t>RF propios</t>
  </si>
  <si>
    <t>R.F. SGP - EDUCACION-CALIDAD POR MATRICULA OFICIAL</t>
  </si>
  <si>
    <t>R.F. SGP - SALUD-REGIMEN SUBSIDIADO</t>
  </si>
  <si>
    <t>R.F. SGP - SALUD-SALUD PUBLICA</t>
  </si>
  <si>
    <t>R.F. SGP - SALUD-PRESTACION DEL SERVICIO DE SALUD</t>
  </si>
  <si>
    <t>R.F. SGP - PROPOSITO GENERAL</t>
  </si>
  <si>
    <t>R.F. SGP - ASIGNACION ESPECIAL-PROGRAMAS DE ALIMENTACION ESCOLAR</t>
  </si>
  <si>
    <t>R.F. SGP - ASIGNACION-ATENCION INTEGRAL DE LA PRIMERA INFANCIA</t>
  </si>
  <si>
    <t>R.F. AGUA POTBALE C.S</t>
  </si>
  <si>
    <t>R.F. AGUA POTBALE S.S</t>
  </si>
  <si>
    <t>RF FONDO DE SEGURIDAD</t>
  </si>
  <si>
    <t>RF CESIONES</t>
  </si>
  <si>
    <t>RF PLUSVALIA</t>
  </si>
  <si>
    <t>RF SOBRETASA BOMBERIL</t>
  </si>
  <si>
    <t>RF ESTAMPILLA ADULTO MAYOR</t>
  </si>
  <si>
    <t>RF PASIVO PENSIONAL</t>
  </si>
  <si>
    <t>RF MULTAS CODIGO NACIONAL DE POLICIA Y CONVIVENCIA</t>
  </si>
  <si>
    <t>RF ESTAMPILLA PROCULTURA</t>
  </si>
  <si>
    <t>RF BANCO DE ALIMENTOS</t>
  </si>
  <si>
    <t>RF DE TRANSPORTE POR OLEODUCTOS Y GASODUCTOS</t>
  </si>
  <si>
    <t>RF CONCURSO SOCIECONOMICO-ESTRATIFICACIÓN</t>
  </si>
  <si>
    <t>RF PARTICIPACION CONTRIBUCION PARAFISCAL CULTURAL</t>
  </si>
  <si>
    <t>RF TASA PRO DEPORTE</t>
  </si>
  <si>
    <t>RF SOBRETASA DE SOLIDARIDAD SERVICIOS PUBLICOS ACUEDUCTO, ASEO Y ALCANTARILLADO</t>
  </si>
  <si>
    <t>RF DERECHOS POR LA EXPLOTACION JUEGOS DE SUERTE Y AZAR</t>
  </si>
  <si>
    <t>R.F. MULTAS COMISARIA</t>
  </si>
  <si>
    <t>R.F. FONDO MUNICIPAL DEL RIESGO</t>
  </si>
  <si>
    <t>TOTAL INVERSION</t>
  </si>
  <si>
    <t>ESTABLECIMIENTOS PUBLICOS</t>
  </si>
  <si>
    <t>INSTITUTO DE CULTURA Y TURISMO DE CAJICA</t>
  </si>
  <si>
    <t>INSTITUTO MUNICIPAL DE DEPORTE Y RECREACION</t>
  </si>
  <si>
    <t>TOTAL GASTOS DE INVERSION</t>
  </si>
  <si>
    <t>GASTOS DE FUNCIONAMIENTO</t>
  </si>
  <si>
    <t>SECTOR CENTRAL</t>
  </si>
  <si>
    <t>DESPACHO ALCALDE</t>
  </si>
  <si>
    <t>ORGANOS DE CONTROL</t>
  </si>
  <si>
    <t>CONCEJO MUNICIPAL</t>
  </si>
  <si>
    <t>PERSONERIA MUNICIPAL</t>
  </si>
  <si>
    <t>DEUDA PUBLICA</t>
  </si>
  <si>
    <t>AMORTIZACION A CAPITAL</t>
  </si>
  <si>
    <t>INTERESES</t>
  </si>
  <si>
    <t xml:space="preserve">BONOS PENSIONALES </t>
  </si>
  <si>
    <t>Estampilla Procultura Pasivo Pensional</t>
  </si>
  <si>
    <t>TOTAL PRESUPUESTO DE RENTAS Y RECURSOS DE CAPITAL</t>
  </si>
  <si>
    <t>MUNICIPIO DE CAJICA</t>
  </si>
  <si>
    <t>SECRETARIA DE HACIENDA</t>
  </si>
  <si>
    <t>PROYECCION FTES DE FINANCIACION POAI 2023</t>
  </si>
  <si>
    <t>TRANSPORTE</t>
  </si>
  <si>
    <t>FTE</t>
  </si>
  <si>
    <t>DETALLE</t>
  </si>
  <si>
    <t>MONTO 2023</t>
  </si>
  <si>
    <t>EDUCACION</t>
  </si>
  <si>
    <t>SALUD</t>
  </si>
  <si>
    <t>AGUA POTABLE Y SANEAMIENTO BÁSICO  (SIN INCLUIR PROYECTOS DE VIS)</t>
  </si>
  <si>
    <t>DEPORTE Y RECREACIÓN</t>
  </si>
  <si>
    <t>CULTURA</t>
  </si>
  <si>
    <t>SERVICIOS PÚBLICOS DIFERENTES A ACUEDUCTO ALCANTARILLADO Y ASEO (SIN INCLUIR PROYECTOS DE VIVIENDA DE INTERÉS SOCIAL)</t>
  </si>
  <si>
    <t>VIVIENDA</t>
  </si>
  <si>
    <t>VIAS</t>
  </si>
  <si>
    <t>MOVILIDAD</t>
  </si>
  <si>
    <t>MEDIO AMBIENTE Y DESARROLLO RURAL</t>
  </si>
  <si>
    <t>GESTIÓN DEL RIESGO DE DESASTRES Y EMERGENCIAS</t>
  </si>
  <si>
    <t>DESARROLLO ECONOMICO</t>
  </si>
  <si>
    <t>ATENCIÓN A GRUPOS VULNERABLES - PROMOCIÓN SOCIAL</t>
  </si>
  <si>
    <t>GOBIERNO TERRITORIAL</t>
  </si>
  <si>
    <t>VICTIMAS</t>
  </si>
  <si>
    <t>SECRETARIA DE PLANEACION</t>
  </si>
  <si>
    <t>SECRETARIA GENERAL</t>
  </si>
  <si>
    <t>TECNOLOGÍAS DE LA INFORMACIÓN Y LAS COMUNICACIONES Y CIENCIA, TECNOLOGÍA E INNOVACIÓN</t>
  </si>
  <si>
    <t>TOTALES</t>
  </si>
  <si>
    <t>DIFERENCIA</t>
  </si>
  <si>
    <t>1.2.1.0.00</t>
  </si>
  <si>
    <t>1.2.2.0.00.01</t>
  </si>
  <si>
    <t>1.2.3.1.03</t>
  </si>
  <si>
    <t>IMPUESTO SOBRE VEHICULOS AUTOMOTORES</t>
  </si>
  <si>
    <t>1.2.3.1.14</t>
  </si>
  <si>
    <t>1.2.3.1.15</t>
  </si>
  <si>
    <t>1.2.3.1.16</t>
  </si>
  <si>
    <t>SOBRETASA FONDO DE SEGURIDAD</t>
  </si>
  <si>
    <t>1.2.3.1.17</t>
  </si>
  <si>
    <t>1.2.3.1.18</t>
  </si>
  <si>
    <t>1.2.3.1.19.01</t>
  </si>
  <si>
    <t>1.2.3.1.19.02</t>
  </si>
  <si>
    <t>1.2.3.1.19.03</t>
  </si>
  <si>
    <t>1.2.3.1.19.04</t>
  </si>
  <si>
    <t>ESTAMPILLA ADULTO MAYOR GOBERNACIÓN</t>
  </si>
  <si>
    <t>1.2.3.2.01</t>
  </si>
  <si>
    <t>1.2.3.2.02.01</t>
  </si>
  <si>
    <t>1.2.3.2.02.02</t>
  </si>
  <si>
    <t>1.2.3.2.02.03</t>
  </si>
  <si>
    <t>1.2.3.2.05.01</t>
  </si>
  <si>
    <t>1.2.3.2.06</t>
  </si>
  <si>
    <t>1.2.3.2.10</t>
  </si>
  <si>
    <t>1.2.3.3.01</t>
  </si>
  <si>
    <t>1.2.3.3.04</t>
  </si>
  <si>
    <t>1.2.3.3.04.01</t>
  </si>
  <si>
    <t>1.2.3.3.07</t>
  </si>
  <si>
    <t>1.2.4.1.01</t>
  </si>
  <si>
    <t>/SGP-EDUCACION-PRESTACION DE SERVICIOS</t>
  </si>
  <si>
    <t>1.2.4.1.03</t>
  </si>
  <si>
    <t>1.2.4.1.04</t>
  </si>
  <si>
    <t>1.2.4.2.01</t>
  </si>
  <si>
    <t>1.2.4.2.02</t>
  </si>
  <si>
    <t>SGP-SALUD-SALUD PUBLICA</t>
  </si>
  <si>
    <t>1.2.4.2.04</t>
  </si>
  <si>
    <t>SGP-SALUD-SUBSIDIO A LA OFERTA</t>
  </si>
  <si>
    <t>1.2.4.3.01</t>
  </si>
  <si>
    <t>1.2.4.3.02</t>
  </si>
  <si>
    <t>1.2.4.3.03</t>
  </si>
  <si>
    <t>1.2.4.4.01</t>
  </si>
  <si>
    <t>1.2.4.6.00</t>
  </si>
  <si>
    <t xml:space="preserve">1.3.1.1.07 </t>
  </si>
  <si>
    <t>1.3.2.2.03</t>
  </si>
  <si>
    <t>1.3.2.2.05</t>
  </si>
  <si>
    <t>1.3.2.2.06</t>
  </si>
  <si>
    <t>1.3.2.2.07</t>
  </si>
  <si>
    <t>1.3.2.2.08</t>
  </si>
  <si>
    <t xml:space="preserve">1.3.2.2.09 </t>
  </si>
  <si>
    <t xml:space="preserve">1.3.2.2.11 </t>
  </si>
  <si>
    <t>1.3.2.2.13</t>
  </si>
  <si>
    <t>R.F. SGP - AGUA POTABLE Y SANEAMIENTO BASICO</t>
  </si>
  <si>
    <t>1.3.2.2.13.01</t>
  </si>
  <si>
    <t>1.3.2.2.13.02</t>
  </si>
  <si>
    <t>1.3.2.3.01</t>
  </si>
  <si>
    <t>R.F. DISTINTOS AL SGP</t>
  </si>
  <si>
    <t>1.3.2.3.05</t>
  </si>
  <si>
    <t>OTROS RENDIMIENTOS FINANCIEROS</t>
  </si>
  <si>
    <t>1.3.2.3.05.01</t>
  </si>
  <si>
    <t>RENDIMIENTOS FINANCIEROS RECUROS PROPIOS</t>
  </si>
  <si>
    <t>1.3.2.3.05.02</t>
  </si>
  <si>
    <t>1.3.2.3.05.03</t>
  </si>
  <si>
    <t>1.3.2.3.05.04</t>
  </si>
  <si>
    <t>1.3.2.3.05.05</t>
  </si>
  <si>
    <t>1.3.2.3.05.06</t>
  </si>
  <si>
    <t>1.3.2.3.05.07</t>
  </si>
  <si>
    <t>RF EMGESA</t>
  </si>
  <si>
    <t>1.3.2.3.05.08</t>
  </si>
  <si>
    <t>1.3.2.3.05.09</t>
  </si>
  <si>
    <t>1.3.2.3.05.10</t>
  </si>
  <si>
    <t>1.3.2.3.05.11</t>
  </si>
  <si>
    <t>1.3.2.3.05.12</t>
  </si>
  <si>
    <t>1.3.2.3.05.13</t>
  </si>
  <si>
    <t>1.3.2.3.05.14</t>
  </si>
  <si>
    <t>1.3.2.3.05.15</t>
  </si>
  <si>
    <t>1.3.2.3.05.16</t>
  </si>
  <si>
    <t>1.3.2.3.05.17</t>
  </si>
  <si>
    <t>1.3.2.3.05.18</t>
  </si>
  <si>
    <t>RF SSF RP . Recursos Adres</t>
  </si>
  <si>
    <t>1.3.2.3.05.19</t>
  </si>
  <si>
    <t>1.3.2.3.05.20</t>
  </si>
  <si>
    <t>1.3.2.3.05.21</t>
  </si>
  <si>
    <t>OTROS GASTOS EN SALUD</t>
  </si>
  <si>
    <t>TOTAL</t>
  </si>
  <si>
    <t>PROGRAMA</t>
  </si>
  <si>
    <t>PRODUCTO</t>
  </si>
  <si>
    <t>Realizar el pago del funcionamiento de las inspecciones de policia</t>
  </si>
  <si>
    <t>Ciudadanos con servicio de justicia prestado (mejoramiento del servicio de 2 Inspecciones de Policía y 2 Comisarías de Familia)</t>
  </si>
  <si>
    <t>Garantizar el pago para el funcionamiento operativo y administrativo del Centro de Recepción de  Información CRI</t>
  </si>
  <si>
    <t>Entidades territoriales asistidas técnicamente (mejoramiento del servicio, plataforma CRI y asistencia descentralizada de la Casa de Justicia)</t>
  </si>
  <si>
    <t>Realizar capacitaciones para generar conocimiento de los diferentes mecanismos de acceso efectivo a la justicia</t>
  </si>
  <si>
    <t>Personas capacitadas (usuarios de la justicia)</t>
  </si>
  <si>
    <t>Realizar la dotacion de la casa de justicia del municipio de Cajica</t>
  </si>
  <si>
    <t>Casas de justicia dotadas</t>
  </si>
  <si>
    <t>Realizar el pago del funcionamiento de las comisarias de familia</t>
  </si>
  <si>
    <t>Instituciones de educacion pública e instituciones  privadas asistidas técnicamente en métodos de resolución de conflictos (JAC – Comités de participación)</t>
  </si>
  <si>
    <t>Suscribir convenio con el Instituto Nacional Penitenciario y Carcelario INPEC -  acorde con el artículo 19 de la Ley 65 de 1993.</t>
  </si>
  <si>
    <t>Personas privadas de la libertad con Servicio de bienestar (convenios suscritos con el INPEC, artículo 19, Ley 65 de 1993)</t>
  </si>
  <si>
    <t>Dotar con insumos y medicamentos el Albergue Temporal de Bienestar Animal.</t>
  </si>
  <si>
    <t>Animales atendidos en el Albergue temporal de bienestar animal.</t>
  </si>
  <si>
    <t xml:space="preserve">SECRETARÍA DE AMBIENTE Y DESARROLLO RURAL    </t>
  </si>
  <si>
    <t>Apoyar el  funcionamiento del Albergue Temporal de Bienestar Animal (coso municipal)</t>
  </si>
  <si>
    <t>Compra de insumos y medicamentos veterinarios de emergencia (Decreto 497 de 1973 Art. 7 - JUNTA DEFENSORA DE ANIMLAES)</t>
  </si>
  <si>
    <t xml:space="preserve">Iniciativas para la promoción de la convivencia implementadas - Campañas de prevención y tenencia responsable de animales </t>
  </si>
  <si>
    <t>Campañas para socializar a la comunidad la normatividad aplicable respecto a Protección, bienestar y Tenencia responsable de animales domésticos y de compañía</t>
  </si>
  <si>
    <t>Realizar el registro de los perros potencialmente peligrosos PPP, sus respectivas renovaciones y dar continuidad al programa de adopcion de caninos y felinos.</t>
  </si>
  <si>
    <t>Suministrar alimentación como apoyo a la fuerza pública, en la realización de los diferentes operativos</t>
  </si>
  <si>
    <t>Instancias territoriales de coordinación institucional asistidas y apoyadas (está previsto para el planteamiento y la ejecución del Plan Integral de Seguridad y Convivencia Ciudadana PISCC para el periodo 2020-2023 y para la implementación del Código Nacional de Seguridad y Convivencia Ciudadana–CNSCC; funcionamiento Inspecciones, CTP).</t>
  </si>
  <si>
    <t>Garantizar la infraestructura de postes y ductos para el funcionamiento de CCTV Cajicá</t>
  </si>
  <si>
    <t>Garantizar el funcionamiento de la inspección segunda de policía</t>
  </si>
  <si>
    <t>Garantizar el pago para el funcionamiento operativo y administrativo del CTP</t>
  </si>
  <si>
    <t>Financiación de proyectos que presentan las entidades definidas en el Decreto 399 de 2011</t>
  </si>
  <si>
    <t>Realizar el seguimiento del Plan Integral de Seguridad y Convivencia Ciudadana del municipio.</t>
  </si>
  <si>
    <t>Realizar seguimiento a las Políticas Públicas de Drogas y de Seguridad y Convivencia del municipio.</t>
  </si>
  <si>
    <t>Realizar mantenimiento preventivo y correctivo del CCTV Cajicá.</t>
  </si>
  <si>
    <t>Realizar el monitoreo del CCTV Cajicá</t>
  </si>
  <si>
    <t>Realizar campañas para la aplicacion de la Ley 1801 de 2016</t>
  </si>
  <si>
    <t>Aplicar la materializacion de las medidas correctivas de la Ley 1801 de 2016</t>
  </si>
  <si>
    <t>Transferencias corrientes y de capital Ley 180 de 2016</t>
  </si>
  <si>
    <t>Ejecutar Convenios Solidarios</t>
  </si>
  <si>
    <t>Proyectos cofinanciados (convenios solidarios firmados con Juntas de Acción Comunal)</t>
  </si>
  <si>
    <t>Sistemas de información implementados (creación y fortalecimiento de Frentes de Seguridad)</t>
  </si>
  <si>
    <t>Garantizar el funcionamiento de las instalaciones físicas de Comisaría de Familia</t>
  </si>
  <si>
    <t>Comisarías de familia adecuada (mobiliario – canon de arrendamiento)</t>
  </si>
  <si>
    <t>SECRETARIA DE DESARROLLO SOCIAL</t>
  </si>
  <si>
    <t>Ejecutar las estrategias para mantener el índice de desempeño institucional.</t>
  </si>
  <si>
    <t>Espacios generados para el fortalecimiento de capacidades institucionales del Estado (creación de la Secretaria de Seguridad y reestructuración administrativa para evaluación MIPG)</t>
  </si>
  <si>
    <t>Realizar asesorías jurídicas en gestión administrativa y contractual para la Secretaría General</t>
  </si>
  <si>
    <t>Realizar adquisiciones de servicios administrativos para organizar procesos contractuales a nivel de archivo, registro SIGEP, entre otros.</t>
  </si>
  <si>
    <t>Asistir con asesoria y apoyar los procesos administrativos, judiciales y extrajudiciales a cargo  de la Secretaría Jurídica.</t>
  </si>
  <si>
    <t>Realizar apoyo a la gestión entre la administración municipal y la participación comunitaria</t>
  </si>
  <si>
    <t>Iniciativas para la promoción de la participación ciudadana implementada (planes de acción del Consejo Municipal de Protección al Consumidor; Consejo de Paz; Consejo de Participación Ciudadana; capacitación a dignatarios de las JAC.; programa de Comunalitos, eventos a presidentes día Acción Comunal y para la organización de las elecciones de JAC, plan de acción del Comité Municipal de DDHH, creación del Comité de aAuntos Religiosos, plan de acción del Comité Coordinador de Presupuesto Participativo)</t>
  </si>
  <si>
    <t>Brindar apoyo logistico y economico para el Consejo Territorial de Planeacion</t>
  </si>
  <si>
    <t>Asistir los procesos a cargo de la Dirección de Atención Integral al Usuario.</t>
  </si>
  <si>
    <t>Oficinas para la atención y orientación ciudadana adecuada (mejoramiento del servicio, mobiliario, contratación de talento humano y rendición de cuentas)</t>
  </si>
  <si>
    <t>Realizar apoyo a las labores de promoción y publicidad en la gestión administrativa ante la ciudadanía.</t>
  </si>
  <si>
    <t>Realizar los procesos de rendición de cuentas ante la ciudadanía</t>
  </si>
  <si>
    <t>Realizar apoyo a la gestion administrativa de la Dirección de Gestion del Riesgo</t>
  </si>
  <si>
    <t>Plan de gestión del riesgo de desastres y estrategia para la respuesta a emergencias implementados (Plan Municipal de Contingencia en Incendios Forestales y la actualización del Plan Municipal de Gestión del Riesgo, Estrategia Municipal para la Rehabilitación y Reconstrucción y Estrategia Municipal para la Respuesta de Emergencias)</t>
  </si>
  <si>
    <t>Actualizar el Plan Municipal de gestión del riesgo</t>
  </si>
  <si>
    <t>Garatizar el aseguramiento de los bienes muebles e inmuebles del municipio de Cajicá</t>
  </si>
  <si>
    <t>Capacitar y entrenar al cuerpo oficial de bomberos</t>
  </si>
  <si>
    <t>Emergencias y desastres atendidas (capacitación para el cuerpo oficial de bomberos)</t>
  </si>
  <si>
    <t>Dotar el Centro Integral del sistema de atención de emergencias del municpio de Cajicá</t>
  </si>
  <si>
    <t>Emergencias y desastres atendidas (dotación CISAEC)</t>
  </si>
  <si>
    <t>Realizar apoyo psicosocial a la población afectada por emergencias y desastres presentadas en el municipo</t>
  </si>
  <si>
    <t>Solicitudes tramitadas (población más vulnerable por las emergencias presentada mediante orientación psicológica y asistencia en salud)</t>
  </si>
  <si>
    <t>Contratar personal para el mantenimiento de edificios públicos</t>
  </si>
  <si>
    <t>Casa de Justicia en operación (mantenimiento correctivo y preventivo)</t>
  </si>
  <si>
    <t>SECRETARIA DE INFRAESTRUCTURA</t>
  </si>
  <si>
    <t>Garantizar la prestación del servicio de aseo en los diferentes edificios públicos a cargo de la Alcaldía Municipal de Cajicá</t>
  </si>
  <si>
    <t>Realizar suministro combustible al parque automotor de la fuerza pública</t>
  </si>
  <si>
    <t>Realizar mantenimiento preventivo y correctivo del parque automotor de la fuerza pública</t>
  </si>
  <si>
    <t>Suministrar el combustible del parque automotor del cuerpo oficial de bomberos del municipio de Cajicá</t>
  </si>
  <si>
    <t>Emergencias y desastres atendidas (mejoramiento parque automotor, combustible y vehículos especializados del cuerpo oficial de bomberos)</t>
  </si>
  <si>
    <t>Realizar el mantenmiento del parque automotor del cuerpo oficial de bomberos del municipio de Cajicá</t>
  </si>
  <si>
    <t xml:space="preserve">Realizar el mejoramiento de las redes de alumbrado público </t>
  </si>
  <si>
    <t>Redes de alumbrado público mejoradas (estos recursos corresponden a un estimado de lo que se va a recaudar en el cuatrienio por el cobro del servicio de alumbrado público)</t>
  </si>
  <si>
    <t>Realizar el pago del funcionamiento de los operarios para realizar el mejoramiento de vías</t>
  </si>
  <si>
    <t>Vía terciaria mejorada</t>
  </si>
  <si>
    <t>Suministro de materiales para el mantenimiento de las vias a cargo del municipio de Cajica</t>
  </si>
  <si>
    <t>Realizar el mantenimento de la ciclo infraestructura urbana en el municipio de Cajica</t>
  </si>
  <si>
    <t>Ciclo infraestructura urbana con mantenimiento</t>
  </si>
  <si>
    <t>Realizar en mantenimiento de las vias secundarias del municipio</t>
  </si>
  <si>
    <t>Vía secundaria mejorada</t>
  </si>
  <si>
    <t>Realizar el mantenimento de la ciclo infraestructura secundaria en el municipio de Cajica</t>
  </si>
  <si>
    <t>Ciclo infraestructura de la red secundaria con mantenimiento</t>
  </si>
  <si>
    <t>Realizar el mantenimiento de maquinaria amarilla y el parque automotor del municipio</t>
  </si>
  <si>
    <t>Suministrar el combustible del parque automotor para realizar la rehabilitación de vías</t>
  </si>
  <si>
    <t>Realizar controles al préstamo y adecuada utilización de bicicletas publicas</t>
  </si>
  <si>
    <t>Campañas realizadas (campañas de sensibilizacion cultura ciudadana)</t>
  </si>
  <si>
    <t xml:space="preserve">SECRETARÍA DE TRANSPORTE Y MOVILIDAD   </t>
  </si>
  <si>
    <t>Realizar  mantenimiento y reparacion a las bicicletas y estaciones publicas</t>
  </si>
  <si>
    <t xml:space="preserve">Desarrollar campañas de cultura vial, dirigida a todos los actores  </t>
  </si>
  <si>
    <t>Compra de elementos para el correcto desarrollo de campañas de sensibilizacion-Cultura ciudadana</t>
  </si>
  <si>
    <t>Realizar mantenimiento a los semáforos</t>
  </si>
  <si>
    <t>Semáforos mantenidos</t>
  </si>
  <si>
    <t>Realizar la modernizacion de los semaforos del municipio de Cajica</t>
  </si>
  <si>
    <t xml:space="preserve">Semáforos modernizados </t>
  </si>
  <si>
    <t>Realizar la señalización horizontal faltante o precaria en el municipio.</t>
  </si>
  <si>
    <t>Demarcación horizontal longitudinal realizada</t>
  </si>
  <si>
    <t>Realizar la ejecucion del Plan de Movilidad del Municipio</t>
  </si>
  <si>
    <t>Documentos normativos (actualización Plan de movilidad, estudio de tarifas para el servicio de transporte y movilidad, estudios de tráfico, inventario de señalización y demarcación del Municipio)</t>
  </si>
  <si>
    <t>Prestación de servicios profesionales para el acompañamiento jurídico en temas de movilidad, transporte y seguridad vial y demás actividades a cargo de la Secretaría de Transporte y Movilidad del municipio de Cajicá</t>
  </si>
  <si>
    <t>Realizar consultoría para estudio e implementación de tarifas para el servicio de transporte individual (taxis), en el municipio de Cajicá.</t>
  </si>
  <si>
    <t>Realizar el acompañamiento y seguimiento a los usuarios beneficiados que recibiran asistencias jurídicas en la legalizacion de predios</t>
  </si>
  <si>
    <t>Asistencias técnicas y jurídicas realizadas (contratistas)</t>
  </si>
  <si>
    <t>INSTITUTO DE VIVIENDA</t>
  </si>
  <si>
    <t>Realizar la divulgación y seguimiento  de los  Proyectos de Vivienda de Interés Social (urbano)</t>
  </si>
  <si>
    <t>Viviendas de Interés Social urbanas construidas en sitio propio</t>
  </si>
  <si>
    <t>Construir tres (3) casas en sitio propio en el sector urbano del Municipio</t>
  </si>
  <si>
    <t>Realizar la divulgación y seguimiento  de los proyectos de Vivienda de Interés Social (rural)</t>
  </si>
  <si>
    <t>Hogares beneficiados con construcción de vivienda en sitio propio (rural)</t>
  </si>
  <si>
    <t>Construir cuatro (4) casas en sitio propio en el sector rural del Municipio</t>
  </si>
  <si>
    <t>Realizar cincuenta y dos (52) mejoramientos de viviendas rurales y urbanas en el Municipio.</t>
  </si>
  <si>
    <t>Hogares beneficiados con mejoramiento de una vivienda (urbana)</t>
  </si>
  <si>
    <t>Ejecutar la inversion de los proyectos de los presupuestos participativos</t>
  </si>
  <si>
    <t>Proyectos apoyados financieramente en Mejoramiento Integral de Barrios (JAC presupuesto participativo – Acuerdo 02 de 2017 -5%)</t>
  </si>
  <si>
    <t>Realizar acompañamiento y  mesas de priorizacion para la inversion de los presupuestos participativos con las Juntas de Accion Comunal</t>
  </si>
  <si>
    <t>Proyectos apoyados financieramente en Mejoramiento Integral de Barrios (ejecución remanente de años anteriores)</t>
  </si>
  <si>
    <t>Realizar la edición y publicación del ajuste del PBOT del municipio de Cajicá</t>
  </si>
  <si>
    <t>Documentos de planeación elaborados (estudio de riesgos AVR – actualización PBOT )</t>
  </si>
  <si>
    <t>Plazas construidas</t>
  </si>
  <si>
    <t>SECRETARIA DE DESARROLLO ECONOMICO</t>
  </si>
  <si>
    <t>Fortalecimiento técnico y operativo del programa PGIRS</t>
  </si>
  <si>
    <t>Documentos de planeación elaborados (Kilometros) Actualización del PGIRS)</t>
  </si>
  <si>
    <t>Apoyo al seguimiento técnico y operativo a la ejecución del programa PGIRS</t>
  </si>
  <si>
    <t>Fortalecimiento técnico y operativo del programa de uso eficiente y ahorro del agua</t>
  </si>
  <si>
    <t>Personas capacitadas (Programa de PUEAA) (Programa de PSMV)</t>
  </si>
  <si>
    <t>Apoyo al seguimiento técnico y operativo a la ejecución del programa de uso y eficiente y ahorro del agua</t>
  </si>
  <si>
    <t>Fortalecimiento técnico y operativo del plan PSMV</t>
  </si>
  <si>
    <t>Eventos de educación informal  en agua y saneamiento basicos realizados (Programa de PUEAA) (Programa de PSMV)</t>
  </si>
  <si>
    <t xml:space="preserve">Apoyo al seguimiento técnico y operativo a la ejecución de plan de saneamiento y manejo de vertimientos </t>
  </si>
  <si>
    <t>Realizar las transferencias al Plan Departamental de Aguas PDA-SSF</t>
  </si>
  <si>
    <t>Conexiones intradomiciliarias apoyadas financieramente</t>
  </si>
  <si>
    <t>Ampliar y mejorar las redes de alcantarillado</t>
  </si>
  <si>
    <t>Red de alcantarillado ampliada (corresponde a la gestión de los recursos para ejecutar el 35% de la 2da fase de la etapa 2 del Plan Maestro de Alcantarillado, porque no se alcanza a ejecutar la ampliación de la red pluvial)</t>
  </si>
  <si>
    <t>Mantener actualizado el Fondo de Solidaridad y Redistribución del Ingreso de Agua Potable</t>
  </si>
  <si>
    <t>Recursos entregados en subsidios al consumo</t>
  </si>
  <si>
    <t xml:space="preserve">Realizar el giro de subsidios de acueducto </t>
  </si>
  <si>
    <t>Realizar el giro de subsidios de alcantarillado</t>
  </si>
  <si>
    <t>Realizar el giro de subsidios de aseo</t>
  </si>
  <si>
    <t>Realizar las auditorias y visitas de inspección, vigilancia y control sanitario</t>
  </si>
  <si>
    <t xml:space="preserve">Auditorías y visitas inspectivas realizadas </t>
  </si>
  <si>
    <t>SECRETARIA DE SALUD</t>
  </si>
  <si>
    <t>Realizar la estrategia de saneamiento básico a través de acciones de IVC y control técnico, higiénico, locativo y sanitario, (comerciales y especiales)</t>
  </si>
  <si>
    <t>Realizar visitas de inspección, vigilancia y control técnico, higiénico, locativo y sanitario, y de control a factores asociados al medio ambiente y sustancias químicas control de aguas e industrias químicas.</t>
  </si>
  <si>
    <t>Realizar acciones de control de aguas y análisis de laboratorios</t>
  </si>
  <si>
    <t xml:space="preserve">Realizar la calibración de equipos de control </t>
  </si>
  <si>
    <t>Realizar acciones de recolección y disposición final de residuos peligrosos</t>
  </si>
  <si>
    <t>Realizar visitas de inspección, vigilancia y control sanitario a clínicas veterinarias y guarderías</t>
  </si>
  <si>
    <t>Realizar las acciones del componente inocuidad y calidad de alimentos a través de visitas de inspección, vigilancia y control sanitario a expendios de carne</t>
  </si>
  <si>
    <t>Realizar las acciones de vigilancia epidemiológica en el marco de la gestión de la salud publica</t>
  </si>
  <si>
    <t>Adelantar las acciones para otros gastos en vigilancia en salud publica</t>
  </si>
  <si>
    <t xml:space="preserve">Asistencias técnicas realizadas </t>
  </si>
  <si>
    <t>Adelantar las acciones para la implementación del mecanismo de evaluación de actores del sistema por resultados en salud mediante el monitoreo, asistencia técnica y seguimiento a las entidades de salud (IPS, prestadores independientes y de objeto social diferente) que operan en el municipio</t>
  </si>
  <si>
    <t>Adelantar las acciones para la implementación del mecanismo de evaluación de actores del sistema por resultados en salud mediante el seguimiento y control al aseguramiento en el sector salud a través del proceso de auditoría.</t>
  </si>
  <si>
    <t>Adelantar las acciones para la implementación y seguimiento a pamec municipal vigencia 2023.</t>
  </si>
  <si>
    <t>Desarrollar un sistema de información de las visitas de campo realizadas por las gestoras de bienestar integral y social (gebis) dentro de la dimensión fortalecimiento de la autoridad sanitaria</t>
  </si>
  <si>
    <t xml:space="preserve">Ejecución de acciones de fortalecimiento de medios y recursos territoriales en la dimensión fortalecimiento de la autoridad sanitaria </t>
  </si>
  <si>
    <t>Ejecución de acciones de gestión en el seguimiento de la planeación integral en salud.</t>
  </si>
  <si>
    <t>Ejecutar las acciones de fortalecimiento de la gestión administrativa, financiera para realizar el seguimiento y control de los recursos del fondo local.</t>
  </si>
  <si>
    <t>Realizar las acciones profesionales para dar cumplimiento al plan de auditoria para el mejoramiento continuo de la calidad-pamec, hacer seguimiento a los planes de mejoramiento de la IPS pública.</t>
  </si>
  <si>
    <t>Realizar las acciones profesionales para auditar la prestación de servicios a la población pobre.</t>
  </si>
  <si>
    <t xml:space="preserve">Realizar acciones de participación social mediante la ejecución de una estrategia para incrementar la resolutividad y disponibilidad de talento humano en salud y seguimiento a la medición de la satisfacción del usuario frente a la prestación de servicios de salud </t>
  </si>
  <si>
    <t>Realizar las acciones de fortalecimiento de conducción mediante la estrategia análisis de situación de salud Asís, con enfoque de determinantes sociales en el marco de la gestión de la salud publica</t>
  </si>
  <si>
    <t>Realizar el pago del funcionamiento la Secretaria de Salud municipal</t>
  </si>
  <si>
    <t>Realizar acciones de promoción de la salud (modos, condiciones y estilos de vida saludable) en la línea operativa del PIC y prevención de las condiciones del riesgo para COVID-19</t>
  </si>
  <si>
    <t>Personas atendidas con campañas de promoción de la salud  y prevención de riesgos asociados a condiciones no transmisibles (adquisición de predio e instalaciones mínimas requeridas)</t>
  </si>
  <si>
    <t>Realizar las acciones del componente modos, condiciones y estilos de vida saludable en la línea operativa del PIC y prevención de las condiciones de riesgo para covid-19</t>
  </si>
  <si>
    <t>Ejecución de actividades de fortalecimiento de las capacidades locales de gestión de la salud pública mediante las acciones efectuadas por las gestoras de bienestar en salud en el marco de la estrategia vigilancia del riesgo en el ámbito familiar, en el componente de gestión del riesgo en salud. (PIC)</t>
  </si>
  <si>
    <t>Realizar las acciones del componente modos, condiciones y estilos de vida saludable en la línea operativa de gestión de la salud publica</t>
  </si>
  <si>
    <t>Realizar las acciones de gestión del riesgo, prevención y atención integral a problemas y trastornos mentales y SPA</t>
  </si>
  <si>
    <t>Personas atendidas con campañas de gestión del riesgo en temas de de trastornos mentales (campañas publicitarias, eventos, capacitaciones, atención a la población, visitas a personas con problemas de salud mental)</t>
  </si>
  <si>
    <t>Ejecutar las acciones del componente de la promoción de la salud mental y la convivencia, en el marco de la línea operativa del PIC.</t>
  </si>
  <si>
    <t>Ejecutar las acciones del componente prevención y atención integral a problemas de trastornos mentales y a diferentes formas de violencia, en el marco de la línea operativa de gestión de la salud pública y atención a las condiciones mentales generadas por la enfermedad covid-19</t>
  </si>
  <si>
    <t>Ejecutar otros gastos de salud en emergencia y desastres</t>
  </si>
  <si>
    <t>Personas atendidas en salud pública en situaciones de emergencias y desastres (campañas publicitarias, eventos, capacitaciones, atención a la población, visitas a personas)</t>
  </si>
  <si>
    <t xml:space="preserve">Realizar las actividades de seguimiento y acompañamiento en diagnóstico de vulnerabilidad para emergencias y desastres. </t>
  </si>
  <si>
    <t>Ejecutar las acciones del componente de gestión integral de riesgos en emergencias y desastres a través de asistencias técnicas a instituciones participación en el plan de emergencia covid-19</t>
  </si>
  <si>
    <t>Realizar las acciones de gestión del riesgo (situaciones prevalentes de origen laboral)</t>
  </si>
  <si>
    <t>Personas atendidas con campañas de gestión del riesgo para abordar situaciones prevalentes de origen laboral (campañas publicitarias, eventos, capacitaciones, atención a la población, visitas a personas, un profesional que monta el programa de emergencias y desastres)</t>
  </si>
  <si>
    <t>Ejecutar las acciones del componente seguridad y salud en el trabajo en la dimensión de salud y ámbito laboral en el marco de la línea operativa del PIC.</t>
  </si>
  <si>
    <t>Ejecutar las acciones del componente situaciones prevalentes de origen laboral en la dimensión de salud y ámbito laboral que incluye la atención de eventos emergentes y la COVID -19</t>
  </si>
  <si>
    <t>Realizar las acciones de gestión del riesgo (consumo y aprovechamiento biológico de los alimentos, calidad e inocuidad de los alimentos)</t>
  </si>
  <si>
    <t xml:space="preserve">Personas atendidas con campañas de gestión del riesgo para temas de consumo y aprovechamiento biológico de los alimentos, calidad e inocuidad de los alimentos </t>
  </si>
  <si>
    <t>Ejecutar las acciones del componente del consumo y aprovechamiento biológico de los alimentos, en el marco de la línea operativa de gestión de la salud pública y acciones de prevención para evitar la incidencia generada por la covid-19</t>
  </si>
  <si>
    <t>Ejecutar las acciones del componente del consumo y aprovechamiento biológico de los alimentos, en el marco de la línea operativa del PIC.</t>
  </si>
  <si>
    <t>Realizar las acciones del componente inocuidad y calidad de alimentos a través de visitas de inspección, vigilancia y control sanitario masivo de alimentos (CMA) a establecimientos de comercialización, preparación y consumo de alimentos.</t>
  </si>
  <si>
    <t>Realizar las acciones de gestión del riesgo (prevención y atención integral en SSR desde un enfoque de derechos)</t>
  </si>
  <si>
    <t xml:space="preserve">Personas atendidas con campañas de gestión del riesgo en temas de salud sexual y reproductiva </t>
  </si>
  <si>
    <t>Realizar las acciones del componente prevención y atención integral en salud sexual reproductiva desde un enfoque de derechos en la dimensión de sexualidad derechos sexuales y reproductivos en la línea operativa del PIC</t>
  </si>
  <si>
    <t>Realizar las acciones del componente promoción de los derechos sexuales y reproductivos y equidad de género en la dimensión de sexualidad derechos sexuales y reproductivos  y atención a las condiciones  generadas por la enfermedad covid-19</t>
  </si>
  <si>
    <t>Realizar las acciones de gestión del riesgo  en enfermedades inmunoprevenibles</t>
  </si>
  <si>
    <t xml:space="preserve">Personas atendidas con campañas de gestión del riesgo para enfermedades inmunoprevenibles </t>
  </si>
  <si>
    <t>Ejecutar las acciones del componente de enfermedades inmunoprevenibles de la dimensión de vida saludable y enfermedades transmisibles en la línea operativa del PIC</t>
  </si>
  <si>
    <t>Ejecutar las acciones del componente de enfermedades inmunoprevenibles de la dimensión de vida saludable y enfermedades transmisibles en la línea operativa de gestión de la salud publica n articulación con el plan nacional de vacunación</t>
  </si>
  <si>
    <t>Realizar 4 monitoreo rápido de cobertura de vacunación dentro de la dimensión de vida saludable y enfermedades transmisibles y vida saludable y condiciones no transmisibles en el municipio de Cajicá.</t>
  </si>
  <si>
    <t>Desarrollar actividades de la dimensión transversal gestión diferencial de poblaciones vulnerables en infancia estrategia de AIEPI</t>
  </si>
  <si>
    <t>Ejecutar las acciones del componente de enfermedades emergentes de la dimensión de vida saludable y enfermedades transmisibles en la línea operativa de gestión de la salud publica incluye acciones de prevención de la covid-19</t>
  </si>
  <si>
    <t>Realizar las acciones del componente condiciones y situaciones endemoepidemicas consistente en vacunación canina y felina según el programa de zoonosis.</t>
  </si>
  <si>
    <t>Ejecutar acciones para el fortalecimiento a la prestación de servicios de salud de la ESE para la atención de población no cubierta con subsidio a la demanda (hospitales de primer nivel de atención ampliados)</t>
  </si>
  <si>
    <t>Hospitales de primer nivel de atención ampliados</t>
  </si>
  <si>
    <t>Realizar las acciones del componente condiciones crónicas prevalentes en el mejoramiento de servicios hospitalarios domiciliarios a través de la implementación de un modelo de atención primaria en salud con enfoque familiar.</t>
  </si>
  <si>
    <t>Brindar transporte adecuado para el traslado de las personas vulnerables que requieran tratamientos médicos especiales fuera del municipio a quienes las EPS les negó el servicio o están en trámite de aprobación</t>
  </si>
  <si>
    <t>Brindar apoyo en la emisión del certificado de discapacidad a través de la prestación del servicio a la comunidad en una ESE habilitado para este servicio</t>
  </si>
  <si>
    <t>Prestar  servicios de atención en salud a la población</t>
  </si>
  <si>
    <t>Personas atendidas con servicio de salud</t>
  </si>
  <si>
    <t>2.3.3.01.02.005</t>
  </si>
  <si>
    <t>Transferencias para Empresas Sociales del Estado</t>
  </si>
  <si>
    <t>Comprar la prestación de servicios de salud para la población pena residente del municipio de Cajicá para el primer nivel de atención.</t>
  </si>
  <si>
    <t>Realizar convenio de desempeño para apoyo en la gestión administrativa de la ESE hospital profesor Cavelier</t>
  </si>
  <si>
    <t>Realizar el reconocimiento de recursos con y sin situación de fondos del régimen subsidiado articulando las estrategias para garantizar el aseguramiento y provisión adecuada de servicios de salud y actualización de novedades de afiliación.</t>
  </si>
  <si>
    <t>Personas con capacidad de pago afiliadas al régimen subsidiado.</t>
  </si>
  <si>
    <t>Realizar toda la gestión administrativa del aseguramiento en salud</t>
  </si>
  <si>
    <t>Desarrollar Un Sistema De información En Salud Dentro De La Estrategia De Fortalecimiento De La regulación En El Marco De La dimensión Fortalecimiento De La Autoridad Sanitaria Para La Vigencia 2021.</t>
  </si>
  <si>
    <t>Realizar El Reconocimiento De Recursos Con Y Sin Situación De Fondos Del El Pago A La Superintendencia Nacional De Salud Como Recursos Para Fortalecer Las Funciones De Inspección Vigilancia Y Control (0,4% Tasa Ivc)</t>
  </si>
  <si>
    <t>Construir, ampliar y adecuar la infraestructura educativa</t>
  </si>
  <si>
    <t>Sedes educativas nuevas construidas (Continuar con la construcción de la primera etapa del Colegio Agustín Guerricabeitia)</t>
  </si>
  <si>
    <t>SECRETARIA DE EDUCACIÓN</t>
  </si>
  <si>
    <t>Realizar el seguimiento y evaluación a la ejecución de los contratos relacionados con la construcción de la Infraestructura Educativa del Municipio/Infraestructura educativa construida</t>
  </si>
  <si>
    <t>Giros del MEN por concepto de calidad gratuidad educativa a los establecimientos educativos a nivel nacional</t>
  </si>
  <si>
    <t>Sedes mantenidas (mantener y mejorar las infraestructuras educativas en el cuatrenio)</t>
  </si>
  <si>
    <t xml:space="preserve">Realizar la dotación de menaje inmobiliario de los restaurantes de las IED. </t>
  </si>
  <si>
    <t>Sedes dotadas (realizar la dotación (menaje y mobiliario) de los restaurantes de las IED)</t>
  </si>
  <si>
    <t>Realizar la dotación de pupitres, tableros, laboratorio- Dotación de infraestructura educativa</t>
  </si>
  <si>
    <t>Sedes dotadas con mobiliario (realizar la dotación de pupitres, tableros, laboratorio)</t>
  </si>
  <si>
    <t>Realizar la dotación de  dispositivos tecnológicos- Dotación de infraestructura educativa</t>
  </si>
  <si>
    <t>Sedes dotadas con dispositivos tecnológicos</t>
  </si>
  <si>
    <t>Brindar educación por ciclos a la población vulnerable, jóvenes, adultos y adulto mayor, población en condición de discapacidad o alguna situación particular. Contratación para educación para jóvenes y adultos.</t>
  </si>
  <si>
    <t>Personas vulnerables beneficiarias con modelos de alfabetización (brindar educación por ciclos a la población vulnerable, jóvenes, adultos y adulto mayor, población en condición de discapacidad o alguna situación particular)</t>
  </si>
  <si>
    <t>Brindar educación a la población vulnerable, jóvenes, adultos y adulto mayor, población en condición de discapacidad o alguna situación particular (Bilingüismo)</t>
  </si>
  <si>
    <t>Estudiantes beneficiados con estrategias de promoción del bilingüismo (brindar educación por ciclos a la población vulnerable)</t>
  </si>
  <si>
    <t>Garantizar el apoyo en la revisión de los recursos tecnologicos de las IED del municipio de Cajicá.</t>
  </si>
  <si>
    <t>Establecimientos educativos apoyados para la  implementación de modelos de innovación educativa 1. Brindar apoyo de equipo terapéutico especializado para mejorar las aptitudes y actitudes a los niños y adolescentes con necesidades educativas especiales en las (IEDs). 2. Encuentro regional de robótica, ciencia y tecnología (anualmente). Indicador política de infancia con modelos de innovación.</t>
  </si>
  <si>
    <t>Realizar el asesoramiento y acompañamiento de los  proyectos PRAE en las IED del municipio de Cajicá</t>
  </si>
  <si>
    <t>Brindar apoyo de equipo terapéutico especializado para mejorar las aptitudes y actitudes a los niños y adolescentes con necesidades educativas especiales</t>
  </si>
  <si>
    <t>Brindar apoyo del equipo psicosocial orientado en reducir los niveles de repitencia y deserción escolar y matoneo</t>
  </si>
  <si>
    <t>Personas atendidas (brindar apoyo del equipo psicosocial orientado en reducir los niveles de repitencia y deserción escolary matoneo)</t>
  </si>
  <si>
    <t>Brindar el acompañamiento para prevenir el consumo SPA, disminuir  la deserción escolar y generar estrategias para el aprovechamiento del tiempo libre</t>
  </si>
  <si>
    <t>Entidades territoriales con estrategias para la prevención de riesgos sociales (brindar el acompañamiento para prevenir el consumo SPA, disminuir la deserción escolar y generar estrategias para el aprovechamiento del tiempo libre)iales en los entornos escolares implementadas)</t>
  </si>
  <si>
    <t>Formar docentes de básica y media en  2 niveles de inglés</t>
  </si>
  <si>
    <t>Docentes beneficiados con estrategias de promoción del bilingüismo (formar docentes de básica y media en 2 niveles de inglés)</t>
  </si>
  <si>
    <t>Suministrar las raciones de alimentación a las IED del municipio</t>
  </si>
  <si>
    <t>Beneficiarios de la alimentación escolar (brindar complementos nutricionales o almuerzos a 7500 niños, niñas y adolescentes anualmente)</t>
  </si>
  <si>
    <t>Realizar transferencia a la bolsa común de la gobernación para la contratación del operador del PAE.</t>
  </si>
  <si>
    <t>Brindar el apoyo en gestión administrativa en las IED del municipio</t>
  </si>
  <si>
    <t>Disponibilidad del servicio (brindar el apoyo de 40 auxiliares administrativas para las 6 IED en el cuatrenio)</t>
  </si>
  <si>
    <t>Brindar el apoyo para la atención en la biblioteca de la IED Pompilio Martinez</t>
  </si>
  <si>
    <t xml:space="preserve">Brindar el  apoyo administrativo para el Politécnico de la Sabana </t>
  </si>
  <si>
    <t>Realizar taller a padres de familia para la orientación y capacitación sobre el uso de herramientas tecnológicas y plataforma para el fortalecimiento del modelo de  educación virtual.</t>
  </si>
  <si>
    <t>Escuelas de padres apoyadas</t>
  </si>
  <si>
    <t>Realizar la formación y el acompañamiento de bandas músico marciales de las IED del municipio de Cajicá</t>
  </si>
  <si>
    <t>Modelos educativos acompañados (brindar en las 6 IED el servicio de bandas marciales yanualmente desarrollar el festival de bandas marciales municipales - acuerdo municipal)</t>
  </si>
  <si>
    <t xml:space="preserve">Realizar la premiación del Premio maestro forjador del futuro - Acuerdo Municipal </t>
  </si>
  <si>
    <t>Proyectos apoyados (premio maestro forjador del futuro - acuerdo municipal)</t>
  </si>
  <si>
    <t>Apoyar a las 6 IED en desarrollar proyectos de innovación educativa, por medio de transferencias</t>
  </si>
  <si>
    <t>Establecimientos educativos beneficiados (apoyar a las 6 IED en desarrollar proyectos de innovación educativa, por medio de transferencia por porcentaje de matrícula)</t>
  </si>
  <si>
    <t>Brindar el apoyo de profesionales en fonoaudiología, terapeutas ocupacionales y docentes de necesidades educativas especiales contribuyendo a desarrollar los proyectos PIAR en las 6 IED del municipio</t>
  </si>
  <si>
    <t>Personas beneficiarias de estrategias de permanencia (brindar el apoyo de profesionales en fonodiologia, terapeutas ocupacionales y docentes de necesidades educativas contribuyendo a desarrollar los proyectos PIAR en las 6 IED del municipio. Apoyar el programa de aceleración de la institución educativa Pablo Herrara con los profesionales necesarios para cobertura escolar)</t>
  </si>
  <si>
    <t>Apoyar el programa de aceleración de la institución educativa Pablo Herrera con los profesionales necesarios para cobertura escolar</t>
  </si>
  <si>
    <t>Brindar capacitaciones  formales e informales a niños y jóvenes en extra edad en educación por ciclos.</t>
  </si>
  <si>
    <t>Personas beneficiadas con estrategias de fomento para el acceso a la educación inicial, preescolar, básica y media (capacitación formal e informal a niños y jóvenes en extra edad en educación por ciclos, formación política y derechos humanos, capacitación a docentes de primera infancia en procesos educativos de innovación a los 4 CDI)</t>
  </si>
  <si>
    <t>Acompañar y vigilar a los estudiantes en su ruta escolar</t>
  </si>
  <si>
    <t>Beneficiarios de transporte escolar (brindar rutas escolares a los niños de educación inicial, preescolar y básica primaria)</t>
  </si>
  <si>
    <t>Garantizar  la prestacion del servicio de Vigilancia en las IED del municipio y el Politécnico de la Sabana.</t>
  </si>
  <si>
    <t>Garantizar  la prestacion del servicio de aseo  en las IED del municipio y el Politecnico de la Sabana.</t>
  </si>
  <si>
    <t>Mantenimiento de infraestructura educativa en las 6 IED (Servicios públicos: acueducto, energía, telefonía e internet)</t>
  </si>
  <si>
    <t>Brindar apoyo financiero para el acceso y permanencia en la educación en la modalidad de técnico, pregrado y posgrado</t>
  </si>
  <si>
    <t>Beneficiarios de estrategias o programas de apoyo financiero para el acceso y permanencia en la educación en la modalidad de pregrado</t>
  </si>
  <si>
    <t>Beneficiar a los estudiantes con estrategias o programas de fomento para el acceso a la educación superior o terciaria (Preicfes)</t>
  </si>
  <si>
    <t>Beneficiarios de estrategias o programas de  fomento para el acceso a la educación superior o terciaria (convenios interadministrativos con universidades e institutos técnicos - PreICFES)</t>
  </si>
  <si>
    <t>Desarrollar procesos de promoción y divulgación de los planes, programas y proyectos del Inscultura Cajicá.</t>
  </si>
  <si>
    <t xml:space="preserve">Creadores de contenidos culturales </t>
  </si>
  <si>
    <t xml:space="preserve">INSTITUTO MUNICIPAL DE CULTURA Y TURISMO DE CAJICÁ  </t>
  </si>
  <si>
    <t>Poner en funcionamiento y a disposición de los usuarios los servicios de la Red de Bibliotecas del Municipio de Cajicá</t>
  </si>
  <si>
    <t>Bibliotecarios</t>
  </si>
  <si>
    <t>Desarrollar procesos de educación informal artística y cultural dirigidos a la población cajiqueña (artes escenicas y artes visuales y oficios)</t>
  </si>
  <si>
    <t>Agentes culturales y educativos  (docentes artes escénicas y artes visuales y oficios)</t>
  </si>
  <si>
    <t>Desarrollar procesos de educación informal artística y cultural dirigidos a la población cajiqueña (iniciación y descentralización)</t>
  </si>
  <si>
    <t>Agentes de la primera infancia (docentes iniciación y descentralizados)</t>
  </si>
  <si>
    <t>Desarrollar procesos de educación informal artística y cultural dirigidos a la población cajiqueña (música)</t>
  </si>
  <si>
    <t>Músicos y docentes de música capacitados</t>
  </si>
  <si>
    <t>Desarrollar procesos de educación informal artística y cultural dirigidos a la población cajiqueña (literatura)</t>
  </si>
  <si>
    <t xml:space="preserve">Agentes del sector literario </t>
  </si>
  <si>
    <t>Desarrollar procesos de educación informal artística y cultural dirigidos a la población cajiqueña (adulto mayor)</t>
  </si>
  <si>
    <t>Procesos de educación con enfoque diferencial y acción sin daño realizados (docentes adulto mayor)</t>
  </si>
  <si>
    <t>Realizar los procesos de planificación, socialización, puesta en marcha, recepción y seguimiento del portafolio municipal de estímulos</t>
  </si>
  <si>
    <t>Eventos de promoción de actividades culturales realizados (Portafolio Municipal de Estímulos)</t>
  </si>
  <si>
    <t>Realizar las actividades tendientes a la conmemoración del aniversario de Cajicá</t>
  </si>
  <si>
    <t>Actividades culturales para la promoción de la cultura realizadas (cumpleaños de Cajicá)</t>
  </si>
  <si>
    <t>Realizar eventos institucionales</t>
  </si>
  <si>
    <t>Espectáculos artísticos realizados (eventos institucionales)</t>
  </si>
  <si>
    <t>Optimizar los espacios formativos de las Escuellas de Formación de Instituto Municipal de Cultura y Turismo de Cajicá.</t>
  </si>
  <si>
    <t>Centros culturales modificados</t>
  </si>
  <si>
    <t>Realizar el Encuentro Departamental de Consejos de Cultura.</t>
  </si>
  <si>
    <t>Encuentros realizados</t>
  </si>
  <si>
    <t>Generar proyectos y actividades artísticas para la promoción de la cultura</t>
  </si>
  <si>
    <t>Documentos de lineamientos técnicos (consultoría Plan Pedagógico y profesional a cargo de la implementación y el seguimiento)</t>
  </si>
  <si>
    <t>Realizar dotaciones para el Instituto Municipal de Cultura y Turismo de Cajicá</t>
  </si>
  <si>
    <t>Centros culturales construidos y dotados (Escuelas de Formación, bibliotecas, gestión administrativa, procesos de virtualización)</t>
  </si>
  <si>
    <t>Llevar a cabo los procesos de seguimiento y dinamización de los planes, programas y proyectos del Inscultura Cajicá</t>
  </si>
  <si>
    <t>Sistema de información del sector artístico y cultural en operación (profesional a cargo del seguimiento y dinamización del sistema y fortalecimiento de la plataforma)</t>
  </si>
  <si>
    <t>Realizar procesos de fortalecimiento al gestor cultural</t>
  </si>
  <si>
    <t>Mantener  calificación en política de gestión documental de MIPG superior a 79,00 mediante 3 servicios de apoyo</t>
  </si>
  <si>
    <t>Fondos documentales valorados</t>
  </si>
  <si>
    <t xml:space="preserve">Organizar cajas con expedidentes pertenecientes a los archivos de gestión, central e histórico de la entidad.  </t>
  </si>
  <si>
    <t>Convalidar tablas de valororación documental.</t>
  </si>
  <si>
    <t>Tablas de valoración documental convalidadas</t>
  </si>
  <si>
    <t>Llevar a cabo procesos de divulgación y apropiación social del patrimonio dirigidas a la comunidad en general.</t>
  </si>
  <si>
    <t>Personas capacitadas (profesionales a cargo del área de patrimonio)</t>
  </si>
  <si>
    <t>Modificar, actualizar, aplicar y retroalimentar las tablas de retención documental del Inscultura Cajicá.</t>
  </si>
  <si>
    <t>Asistencias técnicas en gestión documental a entidades realizadas (contratistas a cargo del área de gestión documental)</t>
  </si>
  <si>
    <t>Liderar los procesos de conceptualización de exposiciones, talleres y activaciones que vinculen a la comunidad con el ciclo de exposiciones del Inscultura Cajicá.</t>
  </si>
  <si>
    <t>Curadurías realizadas (un (1) profesional a cargo de seis (6) procesos de investigación y expositivos en torno a la identidad y memoria cajiqueña)</t>
  </si>
  <si>
    <t>Diseñar estrategias de investigación y divulgación de los procesos desarrollados en torno a la identidad y la memoria histórica y colectiva de Cajicá.</t>
  </si>
  <si>
    <t>Procesos de salvaguardia efectiva del patrimonio inmaterial realizados</t>
  </si>
  <si>
    <t>Generar estrategias de salvaguardia efectiva del patrimonio inmaterial realizados</t>
  </si>
  <si>
    <t>Garantizar los escenarios deportivos para el funcionamiento de los programas de INSDEPORTES</t>
  </si>
  <si>
    <t>Personas beneficiadas (canon de arrendamiento, Manuela Beltrán, Corporación ECCI, Bohío)</t>
  </si>
  <si>
    <t xml:space="preserve">INSTITUTO MUNICIPAL DE DEPORTE Y RECREACIÓN DE CAJICÁ   </t>
  </si>
  <si>
    <t>Fomentar competencias deportivas a nivel local, zonal, departamental, nacional e internacional para los deportistas cajiqueños en cumplimiento al objetivo misional de INSDEPORTES</t>
  </si>
  <si>
    <t>Estímulos entregados (crear el programa: Apoyo a Deportistas Élite y Altos Logros Deportivos de Insdeportes Cajicá)</t>
  </si>
  <si>
    <t xml:space="preserve">Realizar el mantenimiento a la infraestructura deportiva a cargo de INSDEPORTES </t>
  </si>
  <si>
    <t xml:space="preserve">Mantenimiento de Infraestructura deportiva </t>
  </si>
  <si>
    <t>Desarrollar las clases, sesiones lúdicas y actividades físicas del programa DEPORTE ESCOLAR PARA LA DETECCCIÓN Y SELECCIÓN DE TALENTOS</t>
  </si>
  <si>
    <t>Niños, niñas, adolescentes y jóvenes inscritos en las escuelas deportivas (dinero destinado para formadores lúdicos de los colegios y los CDI; plataforma virtual, seguridad informática, servidor informático; adquisición de un bus; polizas de seguros de los deportistas; implementación de las disciplinas deportivas: patinaje artístico, tiro con arco, skeatboarding, downhill, freestyle)</t>
  </si>
  <si>
    <t>Realizar los eventos deportivos del Municipio</t>
  </si>
  <si>
    <t>Eventos deportivos comunitarios realizados</t>
  </si>
  <si>
    <t>Ejecutar los juegos intercolegiados superate para las instituciones educativas del Municipio</t>
  </si>
  <si>
    <t>Instituciones educativas vinculadas al programa Supérate-Intercolegiados</t>
  </si>
  <si>
    <t>Desarrollar actividades de recreación, deporte social comunitario, actividad física y aprovechamiento del tiempo libre en el marco de las disciplinas ofertadas por INSDEPORTES.</t>
  </si>
  <si>
    <t>Personas atendidas por los programas de recreación, deporte social comunitario, actividad física y aprovechamiento del tiempo libre</t>
  </si>
  <si>
    <t>Brindar y mantener programas transversales para la preparación y atención a los deportistas de INSDEPORTES</t>
  </si>
  <si>
    <t>Documentos Creare implementar el Programa de Preparación del Deportista Élite y Altos Logros de Insdeportes Cajicá con la Transversalidad del Equipo Técnico y Metodológico) (10 entrenadores elite; apoyo metodológico; nutricionista; 3 fisioterapeutas; psicólogo; medico deportologo; preparador físico)</t>
  </si>
  <si>
    <t>Garantizar los servicios de orientación, información y acompañamiento jurídico a la población VCA.</t>
  </si>
  <si>
    <t>Solicitudes tramitadas (contratación enlace de víctimas: profesional jurídico, apoyo de servicio al ciudadano)</t>
  </si>
  <si>
    <t>Entregar paquetes de ayuda humanitaria inmediata a la población VCA que lo requiera y en las situaciones establecidas en el marco normativo vigente</t>
  </si>
  <si>
    <t>Personas con asistencia humanitaria</t>
  </si>
  <si>
    <t>Entregar subsidios funerarios al 100% de víctimas del conflicto armado en condiciones de extrema vulnerabilidad que así lo requieran, se entrega según demanda.</t>
  </si>
  <si>
    <t xml:space="preserve">Hogares subsidiados en asistencia funeraria </t>
  </si>
  <si>
    <t>Realizar eventos de reparación simbólica de la población VCA residente en el municipio</t>
  </si>
  <si>
    <t>Acciones realizadas en cumplimiento de las medidas de satisfacción, distintas al mensaje estatal de reconocimiento (acciones simbólicas; día internacional de los derechos humanos; semana de la paz; conmemoración del día nacional de la memoria y solidaridad con las victimas)</t>
  </si>
  <si>
    <t xml:space="preserve">Brindar apoyo al desarrollo de las actividades de la Mesa de Participación de Víctimas del municipio. </t>
  </si>
  <si>
    <t>Mesas de participación en funcionamiento</t>
  </si>
  <si>
    <t>Entregar paquetes alimentarios a la población VCA en condición de vulnerabilidad</t>
  </si>
  <si>
    <t>Beneficiarios de la oferta social atendidos (victimas atendidas por la oferta social del municipio)</t>
  </si>
  <si>
    <t>Gestionar actividades en beneficio de mujeres víctimas residentes en el municipio</t>
  </si>
  <si>
    <t>Mujeres víctimas beneficiadas (victimas atendidas por la oferta social del municipio)</t>
  </si>
  <si>
    <t>Apoyar el desarrollo de proyectos productivos de la población VCA</t>
  </si>
  <si>
    <t>Hogares con asistencia técnica para la generación de ingresos</t>
  </si>
  <si>
    <t>Garantizar la atención y protección integral a infancia y adolescencia mediante un HOGAR DE PASO modalidad casa hogar para los niños y niñas de trece (13) a diesiciete (17) años sujetos a medidas de protección de las comisarías de familia</t>
  </si>
  <si>
    <t>Eventos de divulgación realizados (contratación de dos hogares de paso; garantizar la contratación de los equipos multidisciplinarios de las comisarías de familia, así como la continuidad del convenio CESPA)</t>
  </si>
  <si>
    <t>Garantizar la atención y protección integral a primera infancia e infancia mediante un HOGAR DE PASO modalidad casa hogar para los niños y niñas de cero (0) a doce (12) años sujetos a medidas de protección de las comisarías de familia</t>
  </si>
  <si>
    <t>Suscribir convenios para brindar  atencion  integral  en educacion  de  primera  infancia  en el  municipio de  Cajica</t>
  </si>
  <si>
    <t>Niños y niñas atendidos en Servicio integrales (convenios Jardín Social CAFAM; tres ludotecas en funcionamiento incluyendo el convenio con cultivarte; transporte de las niñas y niños que lo necesiten al CDI de Manas; dotación de material fungible; celebración del día del niño; día dulce en octubre; refrigerios)</t>
  </si>
  <si>
    <t>Desarrollar actividades  incluyentes  para primera infancia e infancia, a traves de servicios de ludoeducadoras</t>
  </si>
  <si>
    <t>Realizar celebraciones dirigidas a niños y niñas del municipio</t>
  </si>
  <si>
    <t>Garantizar el servicio de transporte para los niños y niñas del CDI</t>
  </si>
  <si>
    <t>Garantizar la atención integral a primera infancia, infancia, adolescencia y sus familias con servicios integrales a traves de equipo interdisciplinario</t>
  </si>
  <si>
    <t>Suscribir convenio interadministrativo  para  la operación, funcionamiento y administracion del centro transitorio de servicios  judiciales para el adolescente infractor</t>
  </si>
  <si>
    <t>Garantizar la atención, apoyo y acompañamiento familiar para la prevención y rehabilitación del consumo de sustancias psicoactivas (Programa SPA) a través de servicios de equipo interdisciplinario</t>
  </si>
  <si>
    <t>Niños, niñas, adolescentes y jóvenes atendidios en los servicios de restablecimiento en la administración de justicia (programa SPA 2 trabajadoras sociales, 1 psicóloga acompañamiento preconstitucional, internamiento postinstitucional; Golombiao; llena de color tu territorio; Tarjeta Joven Municipal; dotación y personal Casa de la Juventud; adaptación de espacio Consejo Municipal de Juventud; escuelas de liderazgo; semana de la juventud; prevención de embarazaos en adolescentes; barras futboleras, fortalecimiento  y acompañamiento a la Plataforma de Juventud)</t>
  </si>
  <si>
    <t>Garantizar los programas dirigidos a juventudes para el desarrollo de la política pública de Juventud y consejos de juventudes a través de prestación de servicios para las diferentes estrategias</t>
  </si>
  <si>
    <t>Adquirir insumos para ejecución del programa Tarjeta Joven</t>
  </si>
  <si>
    <t>Realizar semana de la juventud</t>
  </si>
  <si>
    <t>Adquirir insumos para fortalecer actividades propias de la plataforma de juventudes.</t>
  </si>
  <si>
    <t>Adquirir insumos para fortalecer actividades propias de los consejos Municipales de Juventudes</t>
  </si>
  <si>
    <t>Adquirir incentivos para los consejeros municipales de Juventud en cumplimiento de la directiva presidencial 08 de 2021</t>
  </si>
  <si>
    <t>Realizar escuelas de liderazgo y empoderamiento juvenil, incluyendo apoyo logístico y actividades lúdico-pedagógicas.</t>
  </si>
  <si>
    <t>Implementación del estudio de ensayo, grabación y/o producción para la inclusión de jóvenes músicos y promover la economía naranja.</t>
  </si>
  <si>
    <t>Garantizar la atención del estudio de ensayo y grabación  y/o producción para la inclusión de jóvenes músicos y promover la economía naranja.</t>
  </si>
  <si>
    <t>Garantizar la alimentación diaria  para  las  personas  mayores  en condiciones de  probreza extrema, abandono o condiciones de vulnerabilidad</t>
  </si>
  <si>
    <t>Personas beneficiadas con raciones de alimentos</t>
  </si>
  <si>
    <t>Beneficiarios de la oferta social atendidos</t>
  </si>
  <si>
    <t>Realizar actividades  enfocadas en fortalecer el valor e inclusión de la mujer cajiqueña y poblacion LGBTIQ+</t>
  </si>
  <si>
    <t>Garantizar atención integral de la población en situación permanente de desprotección social y/o familiar a través del equipo interdisciplinario del  programa Banco de Alimentos y Familias en Acción</t>
  </si>
  <si>
    <t>Beneficiarios potenciales para quienes se gestiona la oferta social (equipo de trabajo multidisciplinario Banco de Alimentos: coordinadora, trabajadora social, auxiliar de bodega; paquetes alimentarios; contratación de coordinadora y auxiliar del programa de Familias en Acción)</t>
  </si>
  <si>
    <t>Garantizar los paquetes  alimentarios  del programa Banco de Alimentos dirigidos a población vulnerable</t>
  </si>
  <si>
    <t>Garantizar el correcto funcionamiento del programa Familias en Acción y Banco de Alimentos a traves eventos de divulgación de los programas y tralleres de prevencion y promoción</t>
  </si>
  <si>
    <t>Garantizar el funcionamiento de las instalaciones del Banco  de Alimentos</t>
  </si>
  <si>
    <t>Garantizar el seguimiento a las políticas públicas de la Secretaría de Desarrollo Social y creación de la Política Pública de Envejecimiento y Vejez</t>
  </si>
  <si>
    <t>Beneficiarios de la oferta social atendidos (seguimiento de la Política Pública del Buen Trato)</t>
  </si>
  <si>
    <t>Garantizar la protección y atención integral al adulto mayor del Municipio de Cajicá</t>
  </si>
  <si>
    <t>Adultos mayores atendidos con servicios integrales (salida lúdico-pedagógica; material fungible; equipo de profesionales del programa de adulto mayor: coordinadora, 9 auxiliares de enfermería; gerontóloga; abogado; psicólogo; trabajador social; administradora en salud ocupacional; 2 fisioterapeutas; nutricionista; pedagogo; convenios con Cultura y Deporte; programa de institucionalización)</t>
  </si>
  <si>
    <t>Suscribir convenio  interadministrativo para el desarrollo de  actividades deportivas  para el  fortalecimiento del  programa  adulto  mayor del  municipio de Cajicá</t>
  </si>
  <si>
    <t>Garantizar la atención integral a la población diversamente hábil en condición de discapacidad del Municipio de Cajicá</t>
  </si>
  <si>
    <t>Personas atendidas con servicios integrales (funcionamiento UA; Contrato de Beneficencia; banco de ayudas técnicas)</t>
  </si>
  <si>
    <t>Suscribir convenio interadministrativo para prestar la asistencia integral en salud mental a los usuarios</t>
  </si>
  <si>
    <t>Dotar las nuevas instalaciones de la  Unidad de Atención Integral para personas con discapacidad</t>
  </si>
  <si>
    <t>Proveer de subsidios a los cuidadores de personas en condicion y/o situacion de discapacidad</t>
  </si>
  <si>
    <t>Personas atendidas con servicios integrales (creación del subsidio para cuidadores vulnerables de la población en condición y/o situación de dIscapacidad)</t>
  </si>
  <si>
    <t>0401001</t>
  </si>
  <si>
    <t>Registrar en el formato establecido por la Oficina de Sisbén los usuarios atendidos</t>
  </si>
  <si>
    <t>Bases de datos de la temática de Demografía y Población anonimizadas producidas</t>
  </si>
  <si>
    <t>0401094</t>
  </si>
  <si>
    <t>Entidades del Sistema Estadístico Municipal asistidas técnicamente</t>
  </si>
  <si>
    <t>Actualizar las bases de datos en la plataforma Sysman realizando el seguimiento de las PQRS y servicio de atención al ciudadano</t>
  </si>
  <si>
    <t>0401041</t>
  </si>
  <si>
    <t>Realizar asesoria y apoyo en los procesos de gestion tributaria y financiera del Municipio</t>
  </si>
  <si>
    <t>Cuadros de resultados para la temática de Servicio producidos</t>
  </si>
  <si>
    <t xml:space="preserve">SECRETARÍA DE HACIENDA   </t>
  </si>
  <si>
    <t>Apoyar a la gestión de la Secretaría de Hacienda, en los tramites de procesos de cobro persuasivo y coactivo</t>
  </si>
  <si>
    <t>0401042</t>
  </si>
  <si>
    <t>Realizar el mantenimiento, actualización y soporte técnico de la página web, software y bases de datos suministrando el servicio de hosting</t>
  </si>
  <si>
    <t>Cuadros de Resultados temática Tecnología e Innovación producidos</t>
  </si>
  <si>
    <t>0401044</t>
  </si>
  <si>
    <t>Realizar asesoria y apoyo en los procesos financieros y contables del Municipio</t>
  </si>
  <si>
    <t>Documentos Metodológicos de la temática de Cuentas Nacionales realizados</t>
  </si>
  <si>
    <t>0406005</t>
  </si>
  <si>
    <t>Predios con estratificación socioeconómica</t>
  </si>
  <si>
    <t>Realizar visitas domiciliarias de estratificacion de acuerdo a solicitudes realizadas por los usuarios, teniendo en cuenta los documentos radicados ante la secretaria</t>
  </si>
  <si>
    <t>0406001</t>
  </si>
  <si>
    <t>Sistemas de Información actualizados</t>
  </si>
  <si>
    <t>Actualizar los software de la Secretaría de Planeación</t>
  </si>
  <si>
    <t>Actualizar la base de datos en la plataforma Ligiic y generar automáticamente los formatos para citación y notificación del tributo de plusvalía</t>
  </si>
  <si>
    <t>Sistemas de Información actualizados (link de información público de licencias de urbanismo de fácil acceso y comprensión)</t>
  </si>
  <si>
    <t>0406016</t>
  </si>
  <si>
    <t>Realizar actualización catastral de predios en el Municipio</t>
  </si>
  <si>
    <t>Predios catastralmente actualizados</t>
  </si>
  <si>
    <t>Realizar avaluos catastrales de los predios del municipio</t>
  </si>
  <si>
    <t>Brindar asistencia tecnica a pequeños productores rurales</t>
  </si>
  <si>
    <t>Pequeños productores rurales asistidos técnicamente (asistencia a mujeres especialmente cabeza de hogar, emprendedoras que se dedican a la agricultura y apoyo para comercializar sus productos)</t>
  </si>
  <si>
    <t>Apoyar el fortalecimiento organizativo de la agricultura campesina, familiar y comunitaria</t>
  </si>
  <si>
    <t>Productores agropecuarios apoyados (capital semilla, programa huertas caseras)</t>
  </si>
  <si>
    <t>Servicio de educación informal en Buenas Prácticas Agrícolas y producción sostenible</t>
  </si>
  <si>
    <t>Personas capacitadas</t>
  </si>
  <si>
    <t>Formular e implementar politicas elaboradas</t>
  </si>
  <si>
    <t>Dos documentos de políticas elaborados e implementados (política publica de seguridad alimentaria y nutricional y política pública de protección animal)</t>
  </si>
  <si>
    <t>Brindar acompañamiento a los procesos de implementación y mejora continua, según requisitos y parámetros establecidos en el Modelo Integrado de Planeación y Gestión</t>
  </si>
  <si>
    <t xml:space="preserve">Documento de las Estrategias de asistencia técnica para la implementación de Arquitectura TI Colombia,  expedido. (Formular y actualizar el documento estratégico para la implementación de los lineamientos de acuerdo con el Min TIC; Ejecución del plan de seguridad de la información; sistema de gestión de calidad; modelo integrado de planeación y gestión; mesas </t>
  </si>
  <si>
    <t>Realizar seguimiento a los sistemas de gestion de calidad</t>
  </si>
  <si>
    <t>Garantizar el funcionamiento de la plataforma del sitio web de la Alcaldía de Cajicá</t>
  </si>
  <si>
    <t>Cantidad de tiempo de disponibilidad (tiempo funcionando) de sitios web (páginas de la administración)</t>
  </si>
  <si>
    <t>Realizar actividades de desarrollo de software para uso y aplicación de las tecnologías de la información y las comunicaciones en el municipio de Cajicá</t>
  </si>
  <si>
    <t xml:space="preserve">Realizar actividades de modernización e instalación de servidores y servicios complementarios de la Administración municipal </t>
  </si>
  <si>
    <t>Bytes en capacidad de almacenamiento (modernización e instalación de servidores y servicios complementarios de la administración)</t>
  </si>
  <si>
    <t>Implementar herramientas software para el manejo y seguimiento a Comités Institutcionales</t>
  </si>
  <si>
    <t xml:space="preserve">Realizar jornadas de seguimiento y monitoreo ambiental a las industrias, que no están conectadas a la red de alcantarillado </t>
  </si>
  <si>
    <t>Documentos de estudios técnicos con la evaluación ambiental estratégica realizados</t>
  </si>
  <si>
    <t>Comprar predios en áreas de importancia estratégica para la conservación del recurso hídrico o para financiar esquemas de pago por servicios ambientales</t>
  </si>
  <si>
    <t>Áreas en proceso de restauración (zonas verdes del municipio)</t>
  </si>
  <si>
    <t>Realizar el mantenimiento de las áreas reforestadas y en zona de protección ambiental del municipio</t>
  </si>
  <si>
    <t>Áreas en proceso restauración en mantenimiento (reforestación)</t>
  </si>
  <si>
    <t>Realizar el seguimiento a los ecosistemas de humedal del municipio de Cajicá y atender los requerimientos relacionados con el cumplimiento de las obligaciones de la Sentencia del Río Bogotán y POMCA</t>
  </si>
  <si>
    <t>Áreas en proceso de restauración con seguimiento</t>
  </si>
  <si>
    <t>Plantaciones forestales realizadas (Jornadas de reforestación)</t>
  </si>
  <si>
    <t>Plantaciones forestales realizadas</t>
  </si>
  <si>
    <t>Adquirir insumos y materiales requeridos para adelantar procesos de reforestación</t>
  </si>
  <si>
    <t>Plantaciones forestales con seguimiento</t>
  </si>
  <si>
    <t>Seguimiento a las actividades de mantenimiento y recuperación de la red de cuerpos superficiales de agua (vallados) del municipio de cajicá</t>
  </si>
  <si>
    <t>Extensión de cuerpos de agua recuperados</t>
  </si>
  <si>
    <t>Formulación del plan de restauración y recuperación de rios y quebradas de Cajicá e implementación de acciones orientadas a la recuperación y protección de cuerpos hidricos</t>
  </si>
  <si>
    <t xml:space="preserve">Gestionar y apoyar la ejecución de investigaciones orientadas al fortalecimiento del componente ambiental </t>
  </si>
  <si>
    <t>Investigaciones realizadas (Política ambiental; agenta ambiental; rio Bogotá; control de contaminación visual y atmosférica)</t>
  </si>
  <si>
    <t>Realizar las actividades que permitan el funcionamiento y el mantenimiento del vivero municipal</t>
  </si>
  <si>
    <t>Plántulas producidas (adaptación vivero – matrices POMCA; huertas caseras; economía familiar campesina)</t>
  </si>
  <si>
    <t>Senderos construidos (Construcción de sendero ecológico hacia la cumbre por el Sector de la M)</t>
  </si>
  <si>
    <t>Senderos construídos (Construcción de sendero ecológico hacia la cumbre por el sector de la M)</t>
  </si>
  <si>
    <t>Incluir una línea de turismo cultural dentro del Portafolio Municipal de Estímulos</t>
  </si>
  <si>
    <t>Empresas en etapa temprana beneficiadas con programas de fortalecimiento para su consolidación (incluir dentro del portafolio municipal de estímulos una línea para turismo cultural)</t>
  </si>
  <si>
    <t>Participar con una representación del turismo cajiqueño en eventos turísticos con reconocimiento nacional.</t>
  </si>
  <si>
    <t>Eventos regionales realizados (participación del municipio en eventos de turismo)</t>
  </si>
  <si>
    <t>Realizar el Festival Busongote de Amasijos y Dulces</t>
  </si>
  <si>
    <t>Eventos de promoción realizados (Busongote con el uso de herramientas virtuales en caso de contingencia)</t>
  </si>
  <si>
    <t>Fortalecer la realización de recorridos por los sitios de interés del municipio</t>
  </si>
  <si>
    <t>Recorridos realizados (ruta educativa; ruta artesanal; ruta cultural)</t>
  </si>
  <si>
    <t>Garantizar el buen funcionamiento de la oficina de Turismo con el fin de ofrecer adecuada atención a los turistas que llegan al municipio</t>
  </si>
  <si>
    <t>Turistas atendidos (contratación equipo de turismo: coordinación; asistente; 2 auxiliares)</t>
  </si>
  <si>
    <t>Realizar feria gastronomica, con los diferentes actores economicos.</t>
  </si>
  <si>
    <t>Eventos de promoción realizados (festival gastronómico con el uso de herramientas virtuales en caso de contingencia)</t>
  </si>
  <si>
    <t>Realizar visitas a los diferentes establecimientos de comercio y microempresas para su formalizacion</t>
  </si>
  <si>
    <t>Personas beneficiadas (sello de calidad)</t>
  </si>
  <si>
    <t xml:space="preserve">Realizar convocatoria y postulación para entrega de incentivos simbolicos a los establecimientos comerciales </t>
  </si>
  <si>
    <t>Realizar actividad artesanal en favor de mejorar los canales de produccion y comercializacion de bienes  y servicios</t>
  </si>
  <si>
    <t>Eventos para la promoción de actividad artesanal desarrollados</t>
  </si>
  <si>
    <t>Realizar la intermediacion laboral, convocatorias y ferias de empleabilidad</t>
  </si>
  <si>
    <t>Personas orientadas laboralmente (contratación de personal: 2 psicólogos; implementación de la agencia de empleo del SENA)</t>
  </si>
  <si>
    <t>Realizar apoyo para la elaboración estructuración y ejecución de planes de negocio y ciclos formativos de emprendimiento</t>
  </si>
  <si>
    <t>Planes de negocio ejecutados (profesionales; incentivo capital semilla)</t>
  </si>
  <si>
    <t>Realizar orientacion a proyectos de emprendimiento</t>
  </si>
  <si>
    <t>Emprendedores orientados</t>
  </si>
  <si>
    <t>Entregar apoyos económicos a los diferentes emprendedores con proyectos de inversión y/o producción.</t>
  </si>
  <si>
    <t>Planes de negocio financiados</t>
  </si>
  <si>
    <t>Crear eL banco de iniciativas rurales</t>
  </si>
  <si>
    <t>Unidades Productivas Rurales creadas</t>
  </si>
  <si>
    <t>360301600</t>
  </si>
  <si>
    <t>Crear la unidad productivapara la poblacion victima</t>
  </si>
  <si>
    <t>Planes de negocio formulados por la población victima del desplazamiento por la violencia</t>
  </si>
  <si>
    <t>360301701</t>
  </si>
  <si>
    <t>Realizar actividades para apoyar el desarrollo y mejoramiento del clima organizacional dentro de la dimensión de talento humano de la entidad</t>
  </si>
  <si>
    <t>Desarrollar actividades y procesos administrativos a cargo de la Dirección Administrativa de Gestión Humana</t>
  </si>
  <si>
    <t>Realizar actividades de desarrollo, seguimiento y actualización de la política de gobierno digital del municipio de Cajicá</t>
  </si>
  <si>
    <t>Indice de gobierno en línea (contratación de personal para manejo de políticas de gobierno en línea)</t>
  </si>
  <si>
    <t>Garantizar la actualización de la herramienta de protección de la información de la Alcaldía de Cajicá (antivirus)</t>
  </si>
  <si>
    <t>Infraestuctura tecnológica adquirida (equipos de cómputo; impresoras; antivirus; filtros de protección tecnológica)</t>
  </si>
  <si>
    <t>Garantizar la actualización de los desarrollos informáticos implementados (seguridad perimetral y de la información de la Alcaldía de Cajicá)</t>
  </si>
  <si>
    <t>Operación y soporte de la infraestructura tecnológica brindado</t>
  </si>
  <si>
    <t>Desarrollo de herramientas software y administración de la plataforma web de la alcaldía municipal</t>
  </si>
  <si>
    <t>Mantener en funcionamiento la plataforma tecnológica y la red de datos de la alcaldía de Cajicá</t>
  </si>
  <si>
    <t>Realizar mantenimiento a la maquinaria de informática y sus partes, piezas y accesorios</t>
  </si>
  <si>
    <t>Soporte y administración de servidores, redes, sistemas de información y seguridad perimetral de la alcaldía municipal de Cajicá</t>
  </si>
  <si>
    <t>Realizar asesorias en el area de mercadeo, new working y estrategias de comercializacion</t>
  </si>
  <si>
    <t>Nuevos métodos de comercialización y venta de bienes y servicios</t>
  </si>
  <si>
    <t>Realizar adquisicion de plataformas virtuales de comercializacion de bienes y servicios destinados al comercio.</t>
  </si>
  <si>
    <t>Realizar actividades que fomenten la culturade la ciencia, tecnología e innovación y  la gestión del conocimiento en el municipio de Cajicá</t>
  </si>
  <si>
    <t>Niños y jóvenes que participan en programas que fomentan la cultura de la Ciencia, la Tecnología y la Innovación</t>
  </si>
  <si>
    <t xml:space="preserve">PARTICIPATIVOS </t>
  </si>
  <si>
    <t>AMBIENTE 1%</t>
  </si>
  <si>
    <t>TRANSFERENCIA CAR 15%</t>
  </si>
  <si>
    <t>RECURSOS TOTAL 2024 PROGRAMADOS</t>
  </si>
  <si>
    <t>Garantizar la regulación, planificación y calidad de la información estadística municipal mediante los diferentes sistemas de información a cargo de la dirección estratégica</t>
  </si>
  <si>
    <t>Fortalecer las actividades relacionadas y las necesarias para la adecuada actualización de información dentro del proceso de gestión de desarrollo territorial municipal</t>
  </si>
  <si>
    <t>Mantener la infraestructura educativa en las 6 IED (Transferencias)</t>
  </si>
  <si>
    <t>Realizar la dotacion  de la plaza campesina y de artesanos del Municipio de Cajicá</t>
  </si>
  <si>
    <t>Realizar la entrega de incentivos económicos correspondientes al 100% de los intereses a traves de la creacion o gestion de alianza  o convenio  de una linea de credito  de fomento</t>
  </si>
  <si>
    <t>SECRETARIA DE SEGURIDAD</t>
  </si>
  <si>
    <t>Garantizar el funcionamiento de las zonas wifi</t>
  </si>
  <si>
    <t xml:space="preserve"> Zonas Wifi en áreas rurales instaladas</t>
  </si>
  <si>
    <t>Licencias de software Renovadas</t>
  </si>
  <si>
    <t>Realizar mantenimienot al sofware</t>
  </si>
  <si>
    <t>Implementación de actividades para la actualización de la infraestructura tecnológica de la Alcaldía Municipal de Cajicá</t>
  </si>
  <si>
    <t xml:space="preserve">Reactivar, Fortalecer los Frentes de Seguridad Local </t>
  </si>
  <si>
    <t>JUSTICIA Y DEL DERECHO</t>
  </si>
  <si>
    <t>SECRETARIA DE GOBIERNO</t>
  </si>
  <si>
    <t>Realizar el pago de las cuotas partes pensionales a cargo de la Administración Central del Municipio de Cajica</t>
  </si>
  <si>
    <t>Realizar el mantenimiento de zonas verdes y podas en el Municipio</t>
  </si>
  <si>
    <t>Zonas verdes mantenidas</t>
  </si>
  <si>
    <t>Realizar las visitas y tramitar los actos admnistrativos de acuerdo al cumplimiento de la Ley 1801 de 2016</t>
  </si>
  <si>
    <t>Implementación del artículo 10 del acuerdo 02 de 2018 para subsidiar hasta el 60% de los intereses de los créditos para fomento de Mypimes, Microempresas y famiempresas con el fin de reactivar la economía Cajiqueña y mitigar el impacto de la pandemia COVID-19</t>
  </si>
  <si>
    <t>No</t>
  </si>
  <si>
    <t>PLAN DE DESARROLLO</t>
  </si>
  <si>
    <t>PLAN DE ACCION</t>
  </si>
  <si>
    <t>SECRETARIA DE TIC Y CTEI</t>
  </si>
  <si>
    <t xml:space="preserve">SECRETARIA DE SEGURIDAD </t>
  </si>
  <si>
    <t>PLAN DE ACCION PROGRAMADO 2024</t>
  </si>
  <si>
    <t xml:space="preserve">No de la meta </t>
  </si>
  <si>
    <t xml:space="preserve">meta </t>
  </si>
  <si>
    <t xml:space="preserve">OFICINA DE PRENSA </t>
  </si>
  <si>
    <t>SECRETARIA DE AMBIENTE Y DESAFROLLO RURAL</t>
  </si>
  <si>
    <t>ACTIVIDAD+F5 DE+G2:G7</t>
  </si>
  <si>
    <t>Realizar apoyo a las labores de promoción y publicidad en la gestión administrativa ante la ciudadanía</t>
  </si>
  <si>
    <t xml:space="preserve">PROGRAMADO </t>
  </si>
  <si>
    <t>2024</t>
  </si>
  <si>
    <t xml:space="preserve">ASIGNADOS </t>
  </si>
  <si>
    <t>SECRETARIA RESPONSABLE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</si>
</sst>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_(* #,##0_);_(* \(#,##0\);_(* &quot;-&quot;??_);_(@_)"/>
    <numFmt numFmtId="166" formatCode="_-* #,##0.0_-;\-* #,##0.0_-;_-* &quot;-&quot;??_-;_-@_-"/>
    <numFmt numFmtId="167" formatCode="_-* #,##0_-;\-* #,##0_-;_-* &quot;-&quot;??_-;_-@_-"/>
  </numFmts>
  <fonts count="21" x14ac:knownFonts="1">
    <font>
      <sz val="11"/>
      <color theme="1"/>
      <name val="Calibri"/>
      <family val="2"/>
      <scheme val="minor"/>
    </font>
    <font>
      <sz val="10"/>
      <color indexed="8"/>
      <name val="MS Sans Serif"/>
    </font>
    <font>
      <sz val="8"/>
      <color theme="1"/>
      <name val="Arial"/>
      <family val="2"/>
    </font>
    <font>
      <b/>
      <sz val="8"/>
      <color theme="1"/>
      <name val="Arial"/>
      <family val="2"/>
    </font>
    <font>
      <sz val="10"/>
      <color indexed="8"/>
      <name val="Arial"/>
      <family val="2"/>
    </font>
    <font>
      <b/>
      <sz val="8"/>
      <color theme="0"/>
      <name val="Arial"/>
      <family val="2"/>
    </font>
    <font>
      <sz val="8"/>
      <color theme="0"/>
      <name val="Arial"/>
      <family val="2"/>
    </font>
    <font>
      <sz val="10"/>
      <color indexed="8"/>
      <name val="MS Sans Serif"/>
      <family val="2"/>
    </font>
    <font>
      <sz val="11"/>
      <color theme="1"/>
      <name val="Calibri"/>
      <family val="2"/>
      <scheme val="minor"/>
    </font>
    <font>
      <sz val="10"/>
      <name val="Arial"/>
      <family val="2"/>
    </font>
    <font>
      <b/>
      <sz val="10"/>
      <color theme="1"/>
      <name val="Verdana"/>
      <family val="2"/>
    </font>
    <font>
      <sz val="8"/>
      <color theme="1"/>
      <name val="Calibri Light"/>
      <family val="2"/>
      <scheme val="major"/>
    </font>
    <font>
      <sz val="8"/>
      <color rgb="FF7030A0"/>
      <name val="Calibri Light"/>
      <family val="2"/>
      <scheme val="major"/>
    </font>
    <font>
      <sz val="8"/>
      <color theme="0"/>
      <name val="Calibri Light"/>
      <family val="2"/>
      <scheme val="major"/>
    </font>
    <font>
      <sz val="8"/>
      <color indexed="8"/>
      <name val="Calibri Light"/>
      <family val="2"/>
      <scheme val="major"/>
    </font>
    <font>
      <sz val="8"/>
      <color rgb="FFFF0000"/>
      <name val="Calibri Light"/>
      <family val="2"/>
      <scheme val="major"/>
    </font>
    <font>
      <sz val="20"/>
      <color theme="1"/>
      <name val="Calibri Light"/>
      <family val="2"/>
      <scheme val="major"/>
    </font>
    <font>
      <b/>
      <sz val="14"/>
      <color theme="0"/>
      <name val="Calibri Light"/>
      <family val="2"/>
      <scheme val="major"/>
    </font>
    <font>
      <sz val="20"/>
      <color theme="0"/>
      <name val="Calibri Light"/>
      <family val="2"/>
      <scheme val="major"/>
    </font>
    <font>
      <sz val="20"/>
      <color indexed="8"/>
      <name val="Calibri Light"/>
      <family val="2"/>
      <scheme val="major"/>
    </font>
    <font>
      <sz val="14"/>
      <color theme="0"/>
      <name val="Calibri Light"/>
      <family val="2"/>
      <scheme val="major"/>
    </font>
  </fonts>
  <fills count="18">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rgb="FFFFFF66"/>
        <bgColor indexed="64"/>
      </patternFill>
    </fill>
    <fill>
      <patternFill patternType="solid">
        <fgColor rgb="FFFFFF00"/>
        <bgColor indexed="64"/>
      </patternFill>
    </fill>
    <fill>
      <patternFill patternType="solid">
        <fgColor rgb="FFFF0000"/>
        <bgColor indexed="64"/>
      </patternFill>
    </fill>
    <fill>
      <patternFill patternType="solid">
        <fgColor theme="4" tint="-0.499984740745262"/>
        <bgColor indexed="64"/>
      </patternFill>
    </fill>
    <fill>
      <patternFill patternType="solid">
        <fgColor theme="8" tint="0.59999389629810485"/>
        <bgColor indexed="64"/>
      </patternFill>
    </fill>
    <fill>
      <patternFill patternType="solid">
        <fgColor rgb="FF66FFCC"/>
        <bgColor indexed="64"/>
      </patternFill>
    </fill>
    <fill>
      <patternFill patternType="solid">
        <fgColor rgb="FF00FF00"/>
        <bgColor indexed="64"/>
      </patternFill>
    </fill>
    <fill>
      <patternFill patternType="solid">
        <fgColor rgb="FFFF0066"/>
        <bgColor indexed="64"/>
      </patternFill>
    </fill>
    <fill>
      <patternFill patternType="solid">
        <fgColor theme="8" tint="0.39997558519241921"/>
        <bgColor indexed="64"/>
      </patternFill>
    </fill>
    <fill>
      <patternFill patternType="solid">
        <fgColor rgb="FFDBE5F1"/>
        <bgColor indexed="64"/>
      </patternFill>
    </fill>
    <fill>
      <patternFill patternType="solid">
        <fgColor rgb="FF7030A0"/>
        <bgColor indexed="64"/>
      </patternFill>
    </fill>
    <fill>
      <patternFill patternType="solid">
        <fgColor theme="0"/>
        <bgColor indexed="64"/>
      </patternFill>
    </fill>
    <fill>
      <patternFill patternType="solid">
        <fgColor rgb="FF0099FF"/>
        <bgColor indexed="64"/>
      </patternFill>
    </fill>
    <fill>
      <patternFill patternType="solid">
        <fgColor theme="7" tint="-0.249977111117893"/>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medium">
        <color indexed="64"/>
      </right>
      <top/>
      <bottom/>
      <diagonal/>
    </border>
    <border>
      <left style="medium">
        <color indexed="64"/>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auto="1"/>
      </left>
      <right style="thin">
        <color auto="1"/>
      </right>
      <top/>
      <bottom/>
      <diagonal/>
    </border>
    <border>
      <left style="medium">
        <color indexed="64"/>
      </left>
      <right style="thin">
        <color theme="0"/>
      </right>
      <top style="thin">
        <color theme="0"/>
      </top>
      <bottom style="thin">
        <color theme="0"/>
      </bottom>
      <diagonal/>
    </border>
    <border>
      <left style="medium">
        <color indexed="64"/>
      </left>
      <right style="thin">
        <color auto="1"/>
      </right>
      <top style="medium">
        <color indexed="64"/>
      </top>
      <bottom style="medium">
        <color indexed="64"/>
      </bottom>
      <diagonal/>
    </border>
    <border>
      <left style="medium">
        <color indexed="64"/>
      </left>
      <right/>
      <top style="thin">
        <color auto="1"/>
      </top>
      <bottom style="thin">
        <color auto="1"/>
      </bottom>
      <diagonal/>
    </border>
    <border>
      <left/>
      <right/>
      <top style="thin">
        <color theme="0"/>
      </top>
      <bottom/>
      <diagonal/>
    </border>
    <border>
      <left style="medium">
        <color indexed="64"/>
      </left>
      <right style="medium">
        <color indexed="64"/>
      </right>
      <top style="thin">
        <color theme="0"/>
      </top>
      <bottom/>
      <diagonal/>
    </border>
    <border>
      <left style="medium">
        <color indexed="64"/>
      </left>
      <right style="medium">
        <color indexed="64"/>
      </right>
      <top/>
      <bottom/>
      <diagonal/>
    </border>
    <border>
      <left style="medium">
        <color indexed="64"/>
      </left>
      <right style="medium">
        <color indexed="64"/>
      </right>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diagonal/>
    </border>
    <border>
      <left style="thin">
        <color theme="0"/>
      </left>
      <right style="medium">
        <color indexed="64"/>
      </right>
      <top/>
      <bottom style="thin">
        <color theme="0"/>
      </bottom>
      <diagonal/>
    </border>
    <border>
      <left style="medium">
        <color indexed="64"/>
      </left>
      <right/>
      <top/>
      <bottom style="thin">
        <color theme="0"/>
      </bottom>
      <diagonal/>
    </border>
    <border>
      <left/>
      <right/>
      <top/>
      <bottom style="thin">
        <color theme="0"/>
      </bottom>
      <diagonal/>
    </border>
  </borders>
  <cellStyleXfs count="9">
    <xf numFmtId="0" fontId="0" fillId="0" borderId="0"/>
    <xf numFmtId="0" fontId="1" fillId="0" borderId="0"/>
    <xf numFmtId="164" fontId="4" fillId="0" borderId="0" applyFont="0" applyFill="0" applyBorder="0" applyAlignment="0" applyProtection="0"/>
    <xf numFmtId="0" fontId="7" fillId="0" borderId="0"/>
    <xf numFmtId="43" fontId="8" fillId="0" borderId="0" applyFont="0" applyFill="0" applyBorder="0" applyAlignment="0" applyProtection="0"/>
    <xf numFmtId="0" fontId="9" fillId="0" borderId="0"/>
    <xf numFmtId="164" fontId="4" fillId="0" borderId="0" applyFont="0" applyFill="0" applyBorder="0" applyAlignment="0" applyProtection="0"/>
    <xf numFmtId="0" fontId="1" fillId="0" borderId="0"/>
    <xf numFmtId="0" fontId="10" fillId="13" borderId="0" applyNumberFormat="0" applyBorder="0" applyProtection="0">
      <alignment horizontal="center" vertical="center"/>
    </xf>
  </cellStyleXfs>
  <cellXfs count="179">
    <xf numFmtId="0" fontId="0" fillId="0" borderId="0" xfId="0"/>
    <xf numFmtId="0" fontId="2" fillId="0" borderId="0" xfId="1" applyFont="1"/>
    <xf numFmtId="165" fontId="2" fillId="0" borderId="0" xfId="2" applyNumberFormat="1" applyFont="1"/>
    <xf numFmtId="0" fontId="2" fillId="0" borderId="1" xfId="1" applyFont="1" applyBorder="1"/>
    <xf numFmtId="0" fontId="6" fillId="2" borderId="1" xfId="1" applyFont="1" applyFill="1" applyBorder="1"/>
    <xf numFmtId="165" fontId="6" fillId="2" borderId="1" xfId="2" applyNumberFormat="1" applyFont="1" applyFill="1" applyBorder="1"/>
    <xf numFmtId="0" fontId="2" fillId="0" borderId="1" xfId="1" applyFont="1" applyBorder="1" applyAlignment="1">
      <alignment horizontal="center"/>
    </xf>
    <xf numFmtId="0" fontId="5" fillId="2" borderId="1" xfId="3" applyFont="1" applyFill="1" applyBorder="1" applyAlignment="1">
      <alignment horizontal="center" wrapText="1"/>
    </xf>
    <xf numFmtId="165" fontId="5" fillId="2" borderId="1" xfId="2" applyNumberFormat="1" applyFont="1" applyFill="1" applyBorder="1" applyAlignment="1">
      <alignment horizontal="center" wrapText="1"/>
    </xf>
    <xf numFmtId="165" fontId="2" fillId="0" borderId="0" xfId="2" applyNumberFormat="1" applyFont="1" applyAlignment="1">
      <alignment horizontal="center"/>
    </xf>
    <xf numFmtId="0" fontId="2" fillId="0" borderId="0" xfId="1" applyFont="1" applyAlignment="1">
      <alignment horizontal="center"/>
    </xf>
    <xf numFmtId="0" fontId="2" fillId="0" borderId="1" xfId="3" applyFont="1" applyBorder="1" applyAlignment="1">
      <alignment vertical="center" wrapText="1"/>
    </xf>
    <xf numFmtId="165" fontId="2" fillId="0" borderId="1" xfId="2" applyNumberFormat="1" applyFont="1" applyFill="1" applyBorder="1" applyAlignment="1">
      <alignment vertical="center" wrapText="1"/>
    </xf>
    <xf numFmtId="165" fontId="2" fillId="0" borderId="0" xfId="2" applyNumberFormat="1" applyFont="1" applyFill="1"/>
    <xf numFmtId="0" fontId="2" fillId="0" borderId="1" xfId="3" applyFont="1" applyBorder="1" applyAlignment="1">
      <alignment wrapText="1"/>
    </xf>
    <xf numFmtId="0" fontId="2" fillId="0" borderId="2" xfId="1" applyFont="1" applyBorder="1"/>
    <xf numFmtId="0" fontId="5" fillId="2" borderId="2" xfId="1" applyFont="1" applyFill="1" applyBorder="1"/>
    <xf numFmtId="165" fontId="5" fillId="2" borderId="4" xfId="2" applyNumberFormat="1" applyFont="1" applyFill="1" applyBorder="1"/>
    <xf numFmtId="0" fontId="5" fillId="2" borderId="5" xfId="1" applyFont="1" applyFill="1" applyBorder="1"/>
    <xf numFmtId="165" fontId="5" fillId="2" borderId="6" xfId="2" applyNumberFormat="1" applyFont="1" applyFill="1" applyBorder="1"/>
    <xf numFmtId="0" fontId="3" fillId="0" borderId="7" xfId="1" applyFont="1" applyBorder="1"/>
    <xf numFmtId="165" fontId="3" fillId="0" borderId="8" xfId="2" applyNumberFormat="1" applyFont="1" applyFill="1" applyBorder="1"/>
    <xf numFmtId="0" fontId="2" fillId="0" borderId="9" xfId="1" applyFont="1" applyBorder="1"/>
    <xf numFmtId="165" fontId="2" fillId="0" borderId="10" xfId="2" applyNumberFormat="1" applyFont="1" applyFill="1" applyBorder="1"/>
    <xf numFmtId="0" fontId="3" fillId="0" borderId="1" xfId="1" applyFont="1" applyBorder="1"/>
    <xf numFmtId="0" fontId="5" fillId="2" borderId="9" xfId="1" applyFont="1" applyFill="1" applyBorder="1"/>
    <xf numFmtId="165" fontId="5" fillId="2" borderId="10" xfId="2" applyNumberFormat="1" applyFont="1" applyFill="1" applyBorder="1"/>
    <xf numFmtId="165" fontId="3" fillId="0" borderId="0" xfId="2" applyNumberFormat="1" applyFont="1"/>
    <xf numFmtId="0" fontId="3" fillId="0" borderId="0" xfId="1" applyFont="1"/>
    <xf numFmtId="0" fontId="3" fillId="0" borderId="9" xfId="1" applyFont="1" applyBorder="1"/>
    <xf numFmtId="165" fontId="3" fillId="0" borderId="10" xfId="2" applyNumberFormat="1" applyFont="1" applyFill="1" applyBorder="1"/>
    <xf numFmtId="0" fontId="5" fillId="2" borderId="12" xfId="1" applyFont="1" applyFill="1" applyBorder="1"/>
    <xf numFmtId="165" fontId="5" fillId="2" borderId="13" xfId="2" applyNumberFormat="1" applyFont="1" applyFill="1" applyBorder="1"/>
    <xf numFmtId="0" fontId="6" fillId="0" borderId="0" xfId="0" applyFont="1"/>
    <xf numFmtId="0" fontId="6" fillId="0" borderId="1" xfId="0" applyFont="1" applyBorder="1"/>
    <xf numFmtId="0" fontId="5" fillId="3" borderId="1" xfId="0" applyFont="1" applyFill="1" applyBorder="1" applyAlignment="1">
      <alignment vertical="top" wrapText="1"/>
    </xf>
    <xf numFmtId="0" fontId="6" fillId="0" borderId="1" xfId="0" applyFont="1" applyBorder="1" applyAlignment="1">
      <alignment horizontal="right"/>
    </xf>
    <xf numFmtId="165" fontId="6" fillId="0" borderId="1" xfId="4" applyNumberFormat="1" applyFont="1" applyFill="1" applyBorder="1"/>
    <xf numFmtId="0" fontId="6" fillId="0" borderId="1" xfId="0" applyFont="1" applyBorder="1" applyAlignment="1">
      <alignment horizontal="center" vertical="center"/>
    </xf>
    <xf numFmtId="0" fontId="5" fillId="3" borderId="1" xfId="3" applyFont="1" applyFill="1" applyBorder="1" applyAlignment="1">
      <alignment horizontal="center" vertical="center" wrapText="1"/>
    </xf>
    <xf numFmtId="165" fontId="5" fillId="3" borderId="1" xfId="4" applyNumberFormat="1" applyFont="1" applyFill="1" applyBorder="1" applyAlignment="1">
      <alignment horizontal="center" vertical="center" wrapText="1"/>
    </xf>
    <xf numFmtId="0" fontId="2" fillId="0" borderId="1" xfId="0" applyFont="1" applyBorder="1"/>
    <xf numFmtId="0" fontId="2" fillId="4" borderId="1" xfId="3" applyFont="1" applyFill="1" applyBorder="1" applyAlignment="1">
      <alignment horizontal="right"/>
    </xf>
    <xf numFmtId="0" fontId="2" fillId="4" borderId="1" xfId="3" applyFont="1" applyFill="1" applyBorder="1" applyAlignment="1">
      <alignment vertical="center" wrapText="1"/>
    </xf>
    <xf numFmtId="165" fontId="2" fillId="5" borderId="2" xfId="4" applyNumberFormat="1" applyFont="1" applyFill="1" applyBorder="1" applyAlignment="1">
      <alignment vertical="center" wrapText="1"/>
    </xf>
    <xf numFmtId="164" fontId="2" fillId="5" borderId="1" xfId="4" applyNumberFormat="1" applyFont="1" applyFill="1" applyBorder="1"/>
    <xf numFmtId="164" fontId="2" fillId="5" borderId="1" xfId="0" applyNumberFormat="1" applyFont="1" applyFill="1" applyBorder="1"/>
    <xf numFmtId="165" fontId="2" fillId="0" borderId="1" xfId="4" applyNumberFormat="1" applyFont="1" applyBorder="1"/>
    <xf numFmtId="166" fontId="3" fillId="0" borderId="1" xfId="0" applyNumberFormat="1" applyFont="1" applyBorder="1"/>
    <xf numFmtId="167" fontId="0" fillId="0" borderId="0" xfId="4" applyNumberFormat="1" applyFont="1"/>
    <xf numFmtId="0" fontId="2" fillId="4" borderId="1" xfId="3" applyFont="1" applyFill="1" applyBorder="1" applyAlignment="1">
      <alignment wrapText="1"/>
    </xf>
    <xf numFmtId="165" fontId="2" fillId="0" borderId="1" xfId="0" applyNumberFormat="1" applyFont="1" applyBorder="1"/>
    <xf numFmtId="43" fontId="2" fillId="0" borderId="1" xfId="4" applyFont="1" applyBorder="1"/>
    <xf numFmtId="167" fontId="0" fillId="0" borderId="0" xfId="0" applyNumberFormat="1"/>
    <xf numFmtId="165" fontId="2" fillId="4" borderId="2" xfId="4" applyNumberFormat="1" applyFont="1" applyFill="1" applyBorder="1" applyAlignment="1">
      <alignment vertical="center" wrapText="1"/>
    </xf>
    <xf numFmtId="0" fontId="2" fillId="0" borderId="0" xfId="0" applyFont="1"/>
    <xf numFmtId="0" fontId="2" fillId="4" borderId="1" xfId="0" applyFont="1" applyFill="1" applyBorder="1" applyAlignment="1">
      <alignment horizontal="right"/>
    </xf>
    <xf numFmtId="0" fontId="2" fillId="4" borderId="1" xfId="0" applyFont="1" applyFill="1" applyBorder="1" applyAlignment="1">
      <alignment horizontal="right" vertical="center" wrapText="1"/>
    </xf>
    <xf numFmtId="0" fontId="2" fillId="4" borderId="1" xfId="0" applyFont="1" applyFill="1" applyBorder="1"/>
    <xf numFmtId="0" fontId="2" fillId="4" borderId="2" xfId="0" applyFont="1" applyFill="1" applyBorder="1" applyAlignment="1">
      <alignment horizontal="right"/>
    </xf>
    <xf numFmtId="0" fontId="2" fillId="4" borderId="2" xfId="0" applyFont="1" applyFill="1" applyBorder="1"/>
    <xf numFmtId="165" fontId="2" fillId="4" borderId="14" xfId="4" applyNumberFormat="1" applyFont="1" applyFill="1" applyBorder="1"/>
    <xf numFmtId="0" fontId="2" fillId="0" borderId="2" xfId="0" applyFont="1" applyBorder="1" applyAlignment="1">
      <alignment horizontal="right"/>
    </xf>
    <xf numFmtId="0" fontId="2" fillId="0" borderId="2" xfId="0" applyFont="1" applyBorder="1"/>
    <xf numFmtId="165" fontId="2" fillId="0" borderId="14" xfId="4" applyNumberFormat="1" applyFont="1" applyFill="1" applyBorder="1"/>
    <xf numFmtId="0" fontId="5" fillId="3" borderId="2" xfId="0" applyFont="1" applyFill="1" applyBorder="1"/>
    <xf numFmtId="165" fontId="5" fillId="3" borderId="14" xfId="4" applyNumberFormat="1" applyFont="1" applyFill="1" applyBorder="1"/>
    <xf numFmtId="0" fontId="3" fillId="0" borderId="7" xfId="0" applyFont="1" applyBorder="1"/>
    <xf numFmtId="165" fontId="3" fillId="0" borderId="15" xfId="4" applyNumberFormat="1" applyFont="1" applyFill="1" applyBorder="1"/>
    <xf numFmtId="0" fontId="2" fillId="0" borderId="9" xfId="0" applyFont="1" applyBorder="1"/>
    <xf numFmtId="165" fontId="2" fillId="5" borderId="2" xfId="4" applyNumberFormat="1" applyFont="1" applyFill="1" applyBorder="1"/>
    <xf numFmtId="0" fontId="3" fillId="0" borderId="1" xfId="0" applyFont="1" applyBorder="1"/>
    <xf numFmtId="0" fontId="3" fillId="0" borderId="2" xfId="0" applyFont="1" applyBorder="1" applyAlignment="1">
      <alignment horizontal="right"/>
    </xf>
    <xf numFmtId="0" fontId="5" fillId="3" borderId="9" xfId="0" applyFont="1" applyFill="1" applyBorder="1"/>
    <xf numFmtId="165" fontId="5" fillId="3" borderId="2" xfId="4" applyNumberFormat="1" applyFont="1" applyFill="1" applyBorder="1"/>
    <xf numFmtId="0" fontId="3" fillId="0" borderId="0" xfId="0" applyFont="1"/>
    <xf numFmtId="0" fontId="3" fillId="0" borderId="9" xfId="0" applyFont="1" applyBorder="1"/>
    <xf numFmtId="165" fontId="3" fillId="0" borderId="2" xfId="4" applyNumberFormat="1" applyFont="1" applyFill="1" applyBorder="1"/>
    <xf numFmtId="165" fontId="2" fillId="0" borderId="2" xfId="4" applyNumberFormat="1" applyFont="1" applyFill="1" applyBorder="1"/>
    <xf numFmtId="0" fontId="2" fillId="0" borderId="11" xfId="0" applyFont="1" applyBorder="1"/>
    <xf numFmtId="0" fontId="5" fillId="3" borderId="12" xfId="0" applyFont="1" applyFill="1" applyBorder="1"/>
    <xf numFmtId="165" fontId="5" fillId="3" borderId="16" xfId="4" applyNumberFormat="1" applyFont="1" applyFill="1" applyBorder="1"/>
    <xf numFmtId="0" fontId="3" fillId="0" borderId="0" xfId="0" applyFont="1" applyAlignment="1">
      <alignment horizontal="right"/>
    </xf>
    <xf numFmtId="165" fontId="3" fillId="0" borderId="0" xfId="4" applyNumberFormat="1" applyFont="1" applyFill="1"/>
    <xf numFmtId="165" fontId="3" fillId="5" borderId="0" xfId="0" applyNumberFormat="1" applyFont="1" applyFill="1"/>
    <xf numFmtId="43" fontId="3" fillId="0" borderId="0" xfId="4" applyFont="1"/>
    <xf numFmtId="43" fontId="3" fillId="0" borderId="0" xfId="4" applyFont="1" applyFill="1"/>
    <xf numFmtId="43" fontId="2" fillId="0" borderId="0" xfId="4" applyFont="1"/>
    <xf numFmtId="43" fontId="2" fillId="0" borderId="0" xfId="4" applyFont="1" applyAlignment="1">
      <alignment horizontal="right"/>
    </xf>
    <xf numFmtId="165" fontId="2" fillId="5" borderId="1" xfId="2" applyNumberFormat="1" applyFont="1" applyFill="1" applyBorder="1" applyAlignment="1">
      <alignment vertical="center" wrapText="1"/>
    </xf>
    <xf numFmtId="165" fontId="2" fillId="5" borderId="1" xfId="2" applyNumberFormat="1" applyFont="1" applyFill="1" applyBorder="1"/>
    <xf numFmtId="165" fontId="2" fillId="5" borderId="4" xfId="2" applyNumberFormat="1" applyFont="1" applyFill="1" applyBorder="1"/>
    <xf numFmtId="165" fontId="2" fillId="6" borderId="10" xfId="2" applyNumberFormat="1" applyFont="1" applyFill="1" applyBorder="1"/>
    <xf numFmtId="165" fontId="2" fillId="5" borderId="14" xfId="4" applyNumberFormat="1" applyFont="1" applyFill="1" applyBorder="1"/>
    <xf numFmtId="165" fontId="2" fillId="0" borderId="0" xfId="1" applyNumberFormat="1" applyFont="1"/>
    <xf numFmtId="165" fontId="0" fillId="0" borderId="0" xfId="0" applyNumberFormat="1"/>
    <xf numFmtId="167" fontId="3" fillId="5" borderId="0" xfId="4" applyNumberFormat="1" applyFont="1" applyFill="1"/>
    <xf numFmtId="43" fontId="3" fillId="5" borderId="0" xfId="4" applyFont="1" applyFill="1"/>
    <xf numFmtId="164" fontId="2" fillId="0" borderId="0" xfId="2" applyFont="1"/>
    <xf numFmtId="0" fontId="11" fillId="0" borderId="0" xfId="0" applyFont="1"/>
    <xf numFmtId="3" fontId="13" fillId="7" borderId="17" xfId="5" applyNumberFormat="1" applyFont="1" applyFill="1" applyBorder="1" applyAlignment="1">
      <alignment vertical="center" wrapText="1"/>
    </xf>
    <xf numFmtId="49" fontId="13" fillId="12" borderId="0" xfId="5" applyNumberFormat="1" applyFont="1" applyFill="1" applyAlignment="1">
      <alignment horizontal="center" vertical="center" wrapText="1"/>
    </xf>
    <xf numFmtId="49" fontId="13" fillId="12" borderId="23" xfId="5" applyNumberFormat="1" applyFont="1" applyFill="1" applyBorder="1" applyAlignment="1">
      <alignment horizontal="center" vertical="center" wrapText="1"/>
    </xf>
    <xf numFmtId="49" fontId="13" fillId="12" borderId="0" xfId="5" applyNumberFormat="1" applyFont="1" applyFill="1" applyAlignment="1">
      <alignment horizontal="justify" vertical="center" wrapText="1"/>
    </xf>
    <xf numFmtId="49" fontId="13" fillId="12" borderId="0" xfId="5" applyNumberFormat="1" applyFont="1" applyFill="1" applyAlignment="1">
      <alignment horizontal="justify" vertical="top" wrapText="1"/>
    </xf>
    <xf numFmtId="49" fontId="13" fillId="12" borderId="22" xfId="5" applyNumberFormat="1" applyFont="1" applyFill="1" applyBorder="1" applyAlignment="1">
      <alignment horizontal="justify" vertical="top" wrapText="1"/>
    </xf>
    <xf numFmtId="0" fontId="11" fillId="12" borderId="0" xfId="0" applyFont="1" applyFill="1"/>
    <xf numFmtId="0" fontId="14" fillId="8" borderId="30" xfId="7" applyFont="1" applyFill="1" applyBorder="1" applyAlignment="1">
      <alignment vertical="center"/>
    </xf>
    <xf numFmtId="0" fontId="14" fillId="8" borderId="12" xfId="7" applyFont="1" applyFill="1" applyBorder="1" applyAlignment="1">
      <alignment vertical="center"/>
    </xf>
    <xf numFmtId="0" fontId="14" fillId="8" borderId="29" xfId="7" applyFont="1" applyFill="1" applyBorder="1" applyAlignment="1">
      <alignment vertical="center"/>
    </xf>
    <xf numFmtId="0" fontId="14" fillId="0" borderId="9" xfId="7" applyFont="1" applyBorder="1" applyAlignment="1">
      <alignment vertical="center"/>
    </xf>
    <xf numFmtId="0" fontId="14" fillId="0" borderId="27" xfId="7" applyFont="1" applyBorder="1" applyAlignment="1">
      <alignment vertical="center"/>
    </xf>
    <xf numFmtId="0" fontId="14" fillId="9" borderId="29" xfId="7" applyFont="1" applyFill="1" applyBorder="1" applyAlignment="1">
      <alignment vertical="center"/>
    </xf>
    <xf numFmtId="0" fontId="11" fillId="9" borderId="0" xfId="0" applyFont="1" applyFill="1"/>
    <xf numFmtId="0" fontId="14" fillId="8" borderId="7" xfId="7" applyFont="1" applyFill="1" applyBorder="1" applyAlignment="1">
      <alignment vertical="center"/>
    </xf>
    <xf numFmtId="0" fontId="14" fillId="8" borderId="9" xfId="7" applyFont="1" applyFill="1" applyBorder="1" applyAlignment="1">
      <alignment vertical="center"/>
    </xf>
    <xf numFmtId="43" fontId="11" fillId="0" borderId="23" xfId="4" applyFont="1" applyBorder="1"/>
    <xf numFmtId="43" fontId="11" fillId="0" borderId="0" xfId="4" applyFont="1" applyBorder="1"/>
    <xf numFmtId="43" fontId="11" fillId="0" borderId="0" xfId="4" applyFont="1" applyBorder="1" applyAlignment="1">
      <alignment horizontal="justify" vertical="center" wrapText="1"/>
    </xf>
    <xf numFmtId="43" fontId="11" fillId="0" borderId="22" xfId="4" applyFont="1" applyBorder="1"/>
    <xf numFmtId="43" fontId="11" fillId="0" borderId="0" xfId="4" applyFont="1"/>
    <xf numFmtId="0" fontId="11" fillId="0" borderId="23" xfId="0" applyFont="1" applyBorder="1"/>
    <xf numFmtId="0" fontId="11" fillId="0" borderId="0" xfId="0" applyFont="1" applyAlignment="1">
      <alignment horizontal="justify" vertical="center" wrapText="1"/>
    </xf>
    <xf numFmtId="0" fontId="11" fillId="0" borderId="22" xfId="0" applyFont="1" applyBorder="1"/>
    <xf numFmtId="0" fontId="11" fillId="15" borderId="0" xfId="0" applyFont="1" applyFill="1" applyAlignment="1">
      <alignment horizontal="center" vertical="center" wrapText="1"/>
    </xf>
    <xf numFmtId="43" fontId="11" fillId="15" borderId="0" xfId="4" applyFont="1" applyFill="1" applyAlignment="1">
      <alignment horizontal="center" vertical="center" wrapText="1"/>
    </xf>
    <xf numFmtId="0" fontId="11" fillId="10" borderId="3" xfId="0" applyFont="1" applyFill="1" applyBorder="1" applyAlignment="1">
      <alignment horizontal="center" vertical="center" wrapText="1"/>
    </xf>
    <xf numFmtId="43" fontId="16" fillId="0" borderId="0" xfId="4" applyFont="1" applyBorder="1"/>
    <xf numFmtId="0" fontId="16" fillId="0" borderId="0" xfId="0" applyFont="1"/>
    <xf numFmtId="49" fontId="18" fillId="16" borderId="0" xfId="5" applyNumberFormat="1" applyFont="1" applyFill="1" applyAlignment="1">
      <alignment horizontal="center" vertical="center" wrapText="1"/>
    </xf>
    <xf numFmtId="49" fontId="12" fillId="16" borderId="0" xfId="5" applyNumberFormat="1" applyFont="1" applyFill="1" applyAlignment="1">
      <alignment horizontal="justify" vertical="center" wrapText="1"/>
    </xf>
    <xf numFmtId="0" fontId="3" fillId="0" borderId="0" xfId="1" applyFont="1" applyAlignment="1">
      <alignment horizontal="center" vertical="top" wrapText="1"/>
    </xf>
    <xf numFmtId="0" fontId="5" fillId="2" borderId="2" xfId="1" applyFont="1" applyFill="1" applyBorder="1" applyAlignment="1">
      <alignment horizontal="center" vertical="top" wrapText="1"/>
    </xf>
    <xf numFmtId="0" fontId="5" fillId="2" borderId="3" xfId="1" applyFont="1" applyFill="1" applyBorder="1" applyAlignment="1">
      <alignment horizontal="center" vertical="top" wrapText="1"/>
    </xf>
    <xf numFmtId="0" fontId="5" fillId="3" borderId="0" xfId="0" applyFont="1" applyFill="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3" xfId="0" applyFont="1" applyFill="1" applyBorder="1" applyAlignment="1">
      <alignment horizontal="center" vertical="top" wrapText="1"/>
    </xf>
    <xf numFmtId="165" fontId="5" fillId="3" borderId="2" xfId="4" applyNumberFormat="1" applyFont="1" applyFill="1" applyBorder="1" applyAlignment="1">
      <alignment horizontal="center" wrapText="1"/>
    </xf>
    <xf numFmtId="165" fontId="5" fillId="3" borderId="3" xfId="4" applyNumberFormat="1" applyFont="1" applyFill="1" applyBorder="1" applyAlignment="1">
      <alignment horizontal="center" wrapText="1"/>
    </xf>
    <xf numFmtId="49" fontId="13" fillId="7" borderId="24" xfId="5" applyNumberFormat="1" applyFont="1" applyFill="1" applyBorder="1" applyAlignment="1">
      <alignment horizontal="center" vertical="center" wrapText="1"/>
    </xf>
    <xf numFmtId="49" fontId="13" fillId="7" borderId="28" xfId="5" applyNumberFormat="1" applyFont="1" applyFill="1" applyBorder="1" applyAlignment="1">
      <alignment horizontal="center" vertical="center" wrapText="1"/>
    </xf>
    <xf numFmtId="0" fontId="13" fillId="5" borderId="0" xfId="5" applyFont="1" applyFill="1" applyBorder="1" applyAlignment="1">
      <alignment horizontal="center" vertical="center" wrapText="1"/>
    </xf>
    <xf numFmtId="3" fontId="17" fillId="14" borderId="38" xfId="5" applyNumberFormat="1" applyFont="1" applyFill="1" applyBorder="1" applyAlignment="1">
      <alignment horizontal="center" vertical="center" wrapText="1"/>
    </xf>
    <xf numFmtId="3" fontId="17" fillId="14" borderId="39" xfId="5" applyNumberFormat="1" applyFont="1" applyFill="1" applyBorder="1" applyAlignment="1">
      <alignment horizontal="center" vertical="center" wrapText="1"/>
    </xf>
    <xf numFmtId="0" fontId="11" fillId="15" borderId="1" xfId="7" applyFont="1" applyFill="1" applyBorder="1" applyAlignment="1">
      <alignment horizontal="center" vertical="center" wrapText="1"/>
    </xf>
    <xf numFmtId="0" fontId="14" fillId="15" borderId="1" xfId="7" applyFont="1" applyFill="1" applyBorder="1" applyAlignment="1">
      <alignment vertical="center"/>
    </xf>
    <xf numFmtId="0" fontId="16" fillId="15" borderId="1" xfId="7" applyFont="1" applyFill="1" applyBorder="1" applyAlignment="1">
      <alignment horizontal="center" vertical="center" wrapText="1"/>
    </xf>
    <xf numFmtId="0" fontId="11" fillId="15" borderId="1" xfId="7" applyFont="1" applyFill="1" applyBorder="1" applyAlignment="1">
      <alignment horizontal="justify" vertical="center" wrapText="1"/>
    </xf>
    <xf numFmtId="0" fontId="19" fillId="15" borderId="1" xfId="7" applyFont="1" applyFill="1" applyBorder="1" applyAlignment="1">
      <alignment horizontal="center" vertical="center"/>
    </xf>
    <xf numFmtId="165" fontId="14" fillId="15" borderId="1" xfId="6" applyNumberFormat="1" applyFont="1" applyFill="1" applyBorder="1" applyAlignment="1">
      <alignment vertical="center"/>
    </xf>
    <xf numFmtId="0" fontId="11" fillId="15" borderId="1" xfId="0" applyFont="1" applyFill="1" applyBorder="1" applyAlignment="1">
      <alignment horizontal="left" vertical="center" wrapText="1"/>
    </xf>
    <xf numFmtId="0" fontId="11" fillId="15" borderId="1" xfId="0" applyFont="1" applyFill="1" applyBorder="1" applyAlignment="1">
      <alignment wrapText="1"/>
    </xf>
    <xf numFmtId="0" fontId="15" fillId="15" borderId="1" xfId="0" applyFont="1" applyFill="1" applyBorder="1" applyAlignment="1">
      <alignment wrapText="1"/>
    </xf>
    <xf numFmtId="0" fontId="15" fillId="15" borderId="1" xfId="0" applyFont="1" applyFill="1" applyBorder="1" applyAlignment="1">
      <alignment vertical="center" wrapText="1"/>
    </xf>
    <xf numFmtId="0" fontId="11" fillId="15" borderId="1" xfId="0" applyFont="1" applyFill="1" applyBorder="1" applyAlignment="1">
      <alignment vertical="center" wrapText="1"/>
    </xf>
    <xf numFmtId="0" fontId="15" fillId="15" borderId="1" xfId="0" applyFont="1" applyFill="1" applyBorder="1" applyAlignment="1">
      <alignment horizontal="center" vertical="center" wrapText="1"/>
    </xf>
    <xf numFmtId="165" fontId="14" fillId="15" borderId="1" xfId="7" applyNumberFormat="1" applyFont="1" applyFill="1" applyBorder="1" applyAlignment="1">
      <alignment vertical="center"/>
    </xf>
    <xf numFmtId="49" fontId="14" fillId="15" borderId="1" xfId="7" applyNumberFormat="1" applyFont="1" applyFill="1" applyBorder="1" applyAlignment="1">
      <alignment horizontal="right" vertical="center"/>
    </xf>
    <xf numFmtId="0" fontId="11" fillId="15" borderId="1" xfId="0" applyFont="1" applyFill="1" applyBorder="1" applyAlignment="1">
      <alignment horizontal="center" vertical="center" wrapText="1"/>
    </xf>
    <xf numFmtId="1" fontId="14" fillId="15" borderId="1" xfId="7" applyNumberFormat="1" applyFont="1" applyFill="1" applyBorder="1" applyAlignment="1">
      <alignment horizontal="center" vertical="center"/>
    </xf>
    <xf numFmtId="49" fontId="20" fillId="7" borderId="18" xfId="5" applyNumberFormat="1" applyFont="1" applyFill="1" applyBorder="1" applyAlignment="1">
      <alignment horizontal="center" vertical="center" wrapText="1"/>
    </xf>
    <xf numFmtId="49" fontId="17" fillId="11" borderId="18" xfId="5" applyNumberFormat="1" applyFont="1" applyFill="1" applyBorder="1" applyAlignment="1">
      <alignment horizontal="center" vertical="center" wrapText="1"/>
    </xf>
    <xf numFmtId="49" fontId="20" fillId="11" borderId="18" xfId="5" applyNumberFormat="1" applyFont="1" applyFill="1" applyBorder="1" applyAlignment="1">
      <alignment horizontal="center" vertical="center" wrapText="1"/>
    </xf>
    <xf numFmtId="49" fontId="20" fillId="7" borderId="35" xfId="5" applyNumberFormat="1" applyFont="1" applyFill="1" applyBorder="1" applyAlignment="1">
      <alignment horizontal="center" vertical="center" wrapText="1"/>
    </xf>
    <xf numFmtId="49" fontId="20" fillId="7" borderId="32" xfId="5" applyNumberFormat="1" applyFont="1" applyFill="1" applyBorder="1" applyAlignment="1">
      <alignment horizontal="center" vertical="center" wrapText="1"/>
    </xf>
    <xf numFmtId="49" fontId="20" fillId="17" borderId="18" xfId="5" applyNumberFormat="1" applyFont="1" applyFill="1" applyBorder="1" applyAlignment="1">
      <alignment horizontal="center" wrapText="1"/>
    </xf>
    <xf numFmtId="0" fontId="17" fillId="10" borderId="26" xfId="5" applyFont="1" applyFill="1" applyBorder="1" applyAlignment="1">
      <alignment horizontal="center" vertical="center" wrapText="1"/>
    </xf>
    <xf numFmtId="49" fontId="20" fillId="7" borderId="36" xfId="5" applyNumberFormat="1" applyFont="1" applyFill="1" applyBorder="1" applyAlignment="1">
      <alignment horizontal="center" vertical="center" wrapText="1"/>
    </xf>
    <xf numFmtId="49" fontId="20" fillId="7" borderId="33" xfId="5" applyNumberFormat="1" applyFont="1" applyFill="1" applyBorder="1" applyAlignment="1">
      <alignment horizontal="center" vertical="center" wrapText="1"/>
    </xf>
    <xf numFmtId="0" fontId="20" fillId="17" borderId="25" xfId="5" applyFont="1" applyFill="1" applyBorder="1" applyAlignment="1">
      <alignment horizontal="center" vertical="center" wrapText="1"/>
    </xf>
    <xf numFmtId="49" fontId="20" fillId="7" borderId="37" xfId="5" applyNumberFormat="1" applyFont="1" applyFill="1" applyBorder="1" applyAlignment="1">
      <alignment horizontal="center" vertical="center" wrapText="1"/>
    </xf>
    <xf numFmtId="49" fontId="20" fillId="7" borderId="34" xfId="5" applyNumberFormat="1" applyFont="1" applyFill="1" applyBorder="1" applyAlignment="1">
      <alignment horizontal="center" vertical="center" wrapText="1"/>
    </xf>
    <xf numFmtId="0" fontId="20" fillId="17" borderId="31" xfId="5" applyFont="1" applyFill="1" applyBorder="1" applyAlignment="1">
      <alignment horizontal="center" vertical="center" wrapText="1"/>
    </xf>
    <xf numFmtId="0" fontId="17" fillId="10" borderId="31" xfId="5" applyFont="1" applyFill="1" applyBorder="1" applyAlignment="1">
      <alignment horizontal="center" vertical="center" wrapText="1"/>
    </xf>
    <xf numFmtId="49" fontId="17" fillId="16" borderId="18" xfId="5" applyNumberFormat="1" applyFont="1" applyFill="1" applyBorder="1" applyAlignment="1">
      <alignment horizontal="center" wrapText="1"/>
    </xf>
    <xf numFmtId="49" fontId="17" fillId="16" borderId="20" xfId="5" applyNumberFormat="1" applyFont="1" applyFill="1" applyBorder="1" applyAlignment="1">
      <alignment horizontal="center" vertical="center" wrapText="1"/>
    </xf>
    <xf numFmtId="49" fontId="17" fillId="16" borderId="19" xfId="5" applyNumberFormat="1" applyFont="1" applyFill="1" applyBorder="1" applyAlignment="1">
      <alignment horizontal="center" vertical="center" wrapText="1"/>
    </xf>
    <xf numFmtId="49" fontId="17" fillId="16" borderId="21" xfId="5" applyNumberFormat="1" applyFont="1" applyFill="1" applyBorder="1" applyAlignment="1">
      <alignment horizontal="center" vertical="center" wrapText="1"/>
    </xf>
  </cellXfs>
  <cellStyles count="9">
    <cellStyle name="HeaderStyle" xfId="8"/>
    <cellStyle name="Millares" xfId="4" builtinId="3"/>
    <cellStyle name="Millares 2" xfId="2"/>
    <cellStyle name="Millares 3 2" xfId="6"/>
    <cellStyle name="Normal" xfId="0" builtinId="0"/>
    <cellStyle name="Normal 2" xfId="1"/>
    <cellStyle name="Normal 2 2" xfId="3"/>
    <cellStyle name="Normal 2 2 2" xfId="5"/>
    <cellStyle name="Normal 3 2" xfId="7"/>
  </cellStyles>
  <dxfs count="0"/>
  <tableStyles count="0" defaultTableStyle="TableStyleMedium2" defaultPivotStyle="PivotStyleLight16"/>
  <colors>
    <mruColors>
      <color rgb="FF0099FF"/>
      <color rgb="FF0066FF"/>
      <color rgb="FF00FFFF"/>
      <color rgb="FF00FF00"/>
      <color rgb="FFFF66FF"/>
      <color rgb="FFCC66FF"/>
      <color rgb="FF9966FF"/>
      <color rgb="FFFF0066"/>
      <color rgb="FFFFCC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topLeftCell="B74" zoomScale="120" zoomScaleNormal="120" workbookViewId="0">
      <selection activeCell="F84" sqref="F84"/>
    </sheetView>
  </sheetViews>
  <sheetFormatPr baseColWidth="10" defaultColWidth="11.42578125" defaultRowHeight="11.25" x14ac:dyDescent="0.2"/>
  <cols>
    <col min="1" max="1" width="11.5703125" style="1" bestFit="1" customWidth="1"/>
    <col min="2" max="2" width="51.5703125" style="1" customWidth="1"/>
    <col min="3" max="3" width="15" style="13" customWidth="1"/>
    <col min="4" max="4" width="14.7109375" style="2" bestFit="1" customWidth="1"/>
    <col min="5" max="5" width="14.7109375" style="2" customWidth="1"/>
    <col min="6" max="6" width="12" style="1" bestFit="1" customWidth="1"/>
    <col min="7" max="16384" width="11.42578125" style="1"/>
  </cols>
  <sheetData>
    <row r="1" spans="1:6" x14ac:dyDescent="0.2">
      <c r="B1" s="131"/>
      <c r="C1" s="131"/>
    </row>
    <row r="2" spans="1:6" x14ac:dyDescent="0.2">
      <c r="B2" s="131"/>
      <c r="C2" s="131"/>
    </row>
    <row r="3" spans="1:6" ht="15" customHeight="1" x14ac:dyDescent="0.2">
      <c r="A3" s="3"/>
      <c r="B3" s="132" t="s">
        <v>0</v>
      </c>
      <c r="C3" s="133"/>
    </row>
    <row r="4" spans="1:6" ht="15" hidden="1" customHeight="1" x14ac:dyDescent="0.2">
      <c r="A4" s="3"/>
      <c r="B4" s="4"/>
      <c r="C4" s="5"/>
    </row>
    <row r="5" spans="1:6" s="10" customFormat="1" ht="15" customHeight="1" x14ac:dyDescent="0.2">
      <c r="A5" s="6"/>
      <c r="B5" s="7" t="s">
        <v>1</v>
      </c>
      <c r="C5" s="8" t="s">
        <v>2</v>
      </c>
      <c r="D5" s="9"/>
      <c r="E5" s="9"/>
    </row>
    <row r="6" spans="1:6" ht="15" customHeight="1" x14ac:dyDescent="0.2">
      <c r="A6" s="3">
        <v>1</v>
      </c>
      <c r="B6" s="11" t="s">
        <v>3</v>
      </c>
      <c r="C6" s="89">
        <f>41257059080.0553+4000000000</f>
        <v>45257059080.055298</v>
      </c>
      <c r="D6" s="13"/>
      <c r="E6" s="13"/>
    </row>
    <row r="7" spans="1:6" ht="15" customHeight="1" x14ac:dyDescent="0.2">
      <c r="A7" s="3">
        <v>2</v>
      </c>
      <c r="B7" s="14" t="s">
        <v>4</v>
      </c>
      <c r="C7" s="89">
        <v>99480193.86499998</v>
      </c>
      <c r="D7" s="13"/>
      <c r="E7" s="13"/>
    </row>
    <row r="8" spans="1:6" ht="15" customHeight="1" x14ac:dyDescent="0.2">
      <c r="A8" s="3">
        <v>3</v>
      </c>
      <c r="B8" s="14" t="s">
        <v>5</v>
      </c>
      <c r="C8" s="89">
        <v>4812514675.2299995</v>
      </c>
      <c r="D8" s="13"/>
      <c r="E8" s="13"/>
    </row>
    <row r="9" spans="1:6" ht="15" customHeight="1" x14ac:dyDescent="0.2">
      <c r="A9" s="3">
        <v>4</v>
      </c>
      <c r="B9" s="14" t="s">
        <v>6</v>
      </c>
      <c r="C9" s="89">
        <v>1437976482</v>
      </c>
      <c r="D9" s="13"/>
      <c r="E9" s="13"/>
    </row>
    <row r="10" spans="1:6" ht="15" customHeight="1" x14ac:dyDescent="0.2">
      <c r="A10" s="3">
        <v>5</v>
      </c>
      <c r="B10" s="14" t="s">
        <v>7</v>
      </c>
      <c r="C10" s="89">
        <v>116145264.19000001</v>
      </c>
      <c r="D10" s="13"/>
      <c r="E10" s="13"/>
    </row>
    <row r="11" spans="1:6" ht="15" customHeight="1" x14ac:dyDescent="0.2">
      <c r="A11" s="3">
        <v>6</v>
      </c>
      <c r="B11" s="14" t="s">
        <v>8</v>
      </c>
      <c r="C11" s="89">
        <v>798945652.05000007</v>
      </c>
      <c r="D11" s="13"/>
      <c r="E11" s="13"/>
    </row>
    <row r="12" spans="1:6" ht="22.5" x14ac:dyDescent="0.2">
      <c r="A12" s="3">
        <v>7</v>
      </c>
      <c r="B12" s="14" t="s">
        <v>9</v>
      </c>
      <c r="C12" s="89">
        <v>1800000000</v>
      </c>
      <c r="D12" s="13"/>
      <c r="E12" s="13"/>
      <c r="F12" s="94"/>
    </row>
    <row r="13" spans="1:6" s="13" customFormat="1" ht="15" customHeight="1" x14ac:dyDescent="0.2">
      <c r="A13" s="3">
        <v>8</v>
      </c>
      <c r="B13" s="14" t="s">
        <v>10</v>
      </c>
      <c r="C13" s="89">
        <v>600000000</v>
      </c>
    </row>
    <row r="14" spans="1:6" s="13" customFormat="1" ht="15" customHeight="1" x14ac:dyDescent="0.2">
      <c r="A14" s="3">
        <v>9</v>
      </c>
      <c r="B14" s="14" t="s">
        <v>11</v>
      </c>
      <c r="C14" s="89"/>
    </row>
    <row r="15" spans="1:6" s="13" customFormat="1" ht="15" customHeight="1" x14ac:dyDescent="0.2">
      <c r="A15" s="3">
        <v>10</v>
      </c>
      <c r="B15" s="14" t="s">
        <v>12</v>
      </c>
      <c r="C15" s="89">
        <v>350000000</v>
      </c>
    </row>
    <row r="16" spans="1:6" s="13" customFormat="1" ht="15" customHeight="1" x14ac:dyDescent="0.2">
      <c r="A16" s="3">
        <v>11</v>
      </c>
      <c r="B16" s="14" t="s">
        <v>13</v>
      </c>
      <c r="C16" s="89">
        <v>900000000</v>
      </c>
    </row>
    <row r="17" spans="1:3" s="13" customFormat="1" ht="15" customHeight="1" x14ac:dyDescent="0.2">
      <c r="A17" s="3">
        <v>12</v>
      </c>
      <c r="B17" s="14" t="s">
        <v>14</v>
      </c>
      <c r="C17" s="89">
        <v>900000000</v>
      </c>
    </row>
    <row r="18" spans="1:3" s="13" customFormat="1" ht="15" customHeight="1" x14ac:dyDescent="0.2">
      <c r="A18" s="3">
        <v>13</v>
      </c>
      <c r="B18" s="14" t="s">
        <v>15</v>
      </c>
      <c r="C18" s="89">
        <v>100000000</v>
      </c>
    </row>
    <row r="19" spans="1:3" s="13" customFormat="1" ht="15" customHeight="1" x14ac:dyDescent="0.2">
      <c r="A19" s="3">
        <v>14</v>
      </c>
      <c r="B19" s="14" t="s">
        <v>16</v>
      </c>
      <c r="C19" s="89">
        <v>45000000</v>
      </c>
    </row>
    <row r="20" spans="1:3" s="13" customFormat="1" ht="15" customHeight="1" x14ac:dyDescent="0.2">
      <c r="A20" s="3">
        <v>15</v>
      </c>
      <c r="B20" s="14" t="s">
        <v>17</v>
      </c>
      <c r="C20" s="89">
        <v>650000000</v>
      </c>
    </row>
    <row r="21" spans="1:3" s="13" customFormat="1" ht="15" customHeight="1" x14ac:dyDescent="0.2">
      <c r="A21" s="3">
        <v>16</v>
      </c>
      <c r="B21" s="14" t="s">
        <v>18</v>
      </c>
      <c r="C21" s="89">
        <v>25688717.370000001</v>
      </c>
    </row>
    <row r="22" spans="1:3" s="13" customFormat="1" ht="15" customHeight="1" x14ac:dyDescent="0.2">
      <c r="A22" s="3">
        <v>17</v>
      </c>
      <c r="B22" s="14" t="s">
        <v>19</v>
      </c>
      <c r="C22" s="89">
        <v>741000000</v>
      </c>
    </row>
    <row r="23" spans="1:3" s="13" customFormat="1" ht="15" customHeight="1" x14ac:dyDescent="0.2">
      <c r="A23" s="3">
        <v>18</v>
      </c>
      <c r="B23" s="14" t="s">
        <v>20</v>
      </c>
      <c r="C23" s="89">
        <v>62727015.831100002</v>
      </c>
    </row>
    <row r="24" spans="1:3" s="13" customFormat="1" ht="15" customHeight="1" x14ac:dyDescent="0.2">
      <c r="A24" s="3">
        <v>19</v>
      </c>
      <c r="B24" s="14" t="s">
        <v>21</v>
      </c>
      <c r="C24" s="89">
        <v>87864507.900000006</v>
      </c>
    </row>
    <row r="25" spans="1:3" s="13" customFormat="1" ht="15" customHeight="1" x14ac:dyDescent="0.2">
      <c r="A25" s="3">
        <v>20</v>
      </c>
      <c r="B25" s="14" t="s">
        <v>22</v>
      </c>
      <c r="C25" s="89">
        <v>3800000000</v>
      </c>
    </row>
    <row r="26" spans="1:3" s="13" customFormat="1" ht="15" customHeight="1" x14ac:dyDescent="0.2">
      <c r="A26" s="3">
        <v>21</v>
      </c>
      <c r="B26" s="14" t="s">
        <v>23</v>
      </c>
      <c r="C26" s="89">
        <v>6317000000</v>
      </c>
    </row>
    <row r="27" spans="1:3" s="13" customFormat="1" ht="15" customHeight="1" x14ac:dyDescent="0.2">
      <c r="A27" s="3">
        <v>22</v>
      </c>
      <c r="B27" s="14" t="s">
        <v>24</v>
      </c>
      <c r="C27" s="89">
        <v>482540320</v>
      </c>
    </row>
    <row r="28" spans="1:3" s="13" customFormat="1" ht="15" customHeight="1" x14ac:dyDescent="0.2">
      <c r="A28" s="3">
        <v>23</v>
      </c>
      <c r="B28" s="14" t="s">
        <v>25</v>
      </c>
      <c r="C28" s="89">
        <v>669502225</v>
      </c>
    </row>
    <row r="29" spans="1:3" s="13" customFormat="1" ht="15" customHeight="1" x14ac:dyDescent="0.2">
      <c r="A29" s="3">
        <v>24</v>
      </c>
      <c r="B29" s="14" t="s">
        <v>26</v>
      </c>
      <c r="C29" s="89">
        <v>5587838762</v>
      </c>
    </row>
    <row r="30" spans="1:3" s="13" customFormat="1" ht="15" customHeight="1" x14ac:dyDescent="0.2">
      <c r="A30" s="3"/>
      <c r="B30" s="14" t="s">
        <v>135</v>
      </c>
      <c r="C30" s="89">
        <v>988665778</v>
      </c>
    </row>
    <row r="31" spans="1:3" s="13" customFormat="1" ht="15" customHeight="1" x14ac:dyDescent="0.2">
      <c r="A31" s="3"/>
      <c r="B31" s="14" t="s">
        <v>137</v>
      </c>
      <c r="C31" s="89">
        <v>534716461</v>
      </c>
    </row>
    <row r="32" spans="1:3" s="13" customFormat="1" ht="15" customHeight="1" x14ac:dyDescent="0.2">
      <c r="A32" s="3">
        <v>25</v>
      </c>
      <c r="B32" s="14" t="s">
        <v>27</v>
      </c>
      <c r="C32" s="89">
        <v>412867332</v>
      </c>
    </row>
    <row r="33" spans="1:4" s="13" customFormat="1" ht="15" customHeight="1" x14ac:dyDescent="0.2">
      <c r="A33" s="3">
        <v>26</v>
      </c>
      <c r="B33" s="14" t="s">
        <v>28</v>
      </c>
      <c r="C33" s="89">
        <v>309650498</v>
      </c>
    </row>
    <row r="34" spans="1:4" s="13" customFormat="1" ht="15" customHeight="1" x14ac:dyDescent="0.2">
      <c r="A34" s="3">
        <v>27</v>
      </c>
      <c r="B34" s="14" t="s">
        <v>29</v>
      </c>
      <c r="C34" s="89">
        <v>3922239649</v>
      </c>
    </row>
    <row r="35" spans="1:4" s="13" customFormat="1" ht="15" customHeight="1" x14ac:dyDescent="0.2">
      <c r="A35" s="3">
        <v>28</v>
      </c>
      <c r="B35" s="14" t="s">
        <v>30</v>
      </c>
      <c r="C35" s="89">
        <v>100958363</v>
      </c>
    </row>
    <row r="36" spans="1:4" s="13" customFormat="1" ht="15" customHeight="1" x14ac:dyDescent="0.2">
      <c r="A36" s="3"/>
      <c r="B36" s="14"/>
      <c r="C36" s="12"/>
      <c r="D36" s="13">
        <f>SUM(C6:C35)</f>
        <v>81910380976.491409</v>
      </c>
    </row>
    <row r="37" spans="1:4" s="13" customFormat="1" ht="15" customHeight="1" x14ac:dyDescent="0.2">
      <c r="A37" s="3"/>
      <c r="B37" s="132" t="s">
        <v>0</v>
      </c>
      <c r="C37" s="133"/>
    </row>
    <row r="38" spans="1:4" s="13" customFormat="1" ht="15" customHeight="1" x14ac:dyDescent="0.2">
      <c r="A38" s="3"/>
      <c r="B38" s="7" t="s">
        <v>1</v>
      </c>
      <c r="C38" s="8" t="s">
        <v>2</v>
      </c>
    </row>
    <row r="39" spans="1:4" s="13" customFormat="1" ht="15" customHeight="1" x14ac:dyDescent="0.2">
      <c r="A39" s="3">
        <v>29</v>
      </c>
      <c r="B39" s="14" t="s">
        <v>31</v>
      </c>
      <c r="C39" s="89">
        <v>1299926880</v>
      </c>
    </row>
    <row r="40" spans="1:4" s="13" customFormat="1" ht="15" customHeight="1" x14ac:dyDescent="0.2">
      <c r="A40" s="3">
        <v>30</v>
      </c>
      <c r="B40" s="14" t="s">
        <v>32</v>
      </c>
      <c r="C40" s="89">
        <v>3400000000</v>
      </c>
    </row>
    <row r="41" spans="1:4" s="13" customFormat="1" ht="15" customHeight="1" x14ac:dyDescent="0.2">
      <c r="A41" s="3">
        <v>31</v>
      </c>
      <c r="B41" s="14" t="s">
        <v>33</v>
      </c>
      <c r="C41" s="89">
        <v>722701.31850000005</v>
      </c>
    </row>
    <row r="42" spans="1:4" s="13" customFormat="1" ht="15" customHeight="1" x14ac:dyDescent="0.2">
      <c r="A42" s="3">
        <v>32</v>
      </c>
      <c r="B42" s="14" t="s">
        <v>34</v>
      </c>
      <c r="C42" s="89">
        <v>100000</v>
      </c>
    </row>
    <row r="43" spans="1:4" s="13" customFormat="1" ht="15" customHeight="1" x14ac:dyDescent="0.2">
      <c r="A43" s="3">
        <v>33</v>
      </c>
      <c r="B43" s="3" t="s">
        <v>35</v>
      </c>
      <c r="C43" s="90">
        <v>500000</v>
      </c>
    </row>
    <row r="44" spans="1:4" s="13" customFormat="1" ht="15" customHeight="1" x14ac:dyDescent="0.2">
      <c r="A44" s="3">
        <v>34</v>
      </c>
      <c r="B44" s="15" t="s">
        <v>36</v>
      </c>
      <c r="C44" s="91">
        <v>280000</v>
      </c>
    </row>
    <row r="45" spans="1:4" s="13" customFormat="1" ht="15" customHeight="1" x14ac:dyDescent="0.2">
      <c r="A45" s="3">
        <v>35</v>
      </c>
      <c r="B45" s="15" t="s">
        <v>37</v>
      </c>
      <c r="C45" s="91">
        <v>9957629.6420000009</v>
      </c>
    </row>
    <row r="46" spans="1:4" s="13" customFormat="1" ht="15" customHeight="1" x14ac:dyDescent="0.2">
      <c r="A46" s="3">
        <v>36</v>
      </c>
      <c r="B46" s="15" t="s">
        <v>38</v>
      </c>
      <c r="C46" s="91">
        <v>84891.365999999995</v>
      </c>
    </row>
    <row r="47" spans="1:4" s="13" customFormat="1" ht="15" customHeight="1" x14ac:dyDescent="0.2">
      <c r="A47" s="3">
        <v>37</v>
      </c>
      <c r="B47" s="15" t="s">
        <v>39</v>
      </c>
      <c r="C47" s="91">
        <v>3660.0375000000004</v>
      </c>
    </row>
    <row r="48" spans="1:4" s="13" customFormat="1" ht="15" customHeight="1" x14ac:dyDescent="0.2">
      <c r="A48" s="3">
        <v>38</v>
      </c>
      <c r="B48" s="15" t="s">
        <v>40</v>
      </c>
      <c r="C48" s="91">
        <v>3199357.5390000003</v>
      </c>
    </row>
    <row r="49" spans="1:3" s="13" customFormat="1" ht="15" customHeight="1" x14ac:dyDescent="0.2">
      <c r="A49" s="3">
        <v>39</v>
      </c>
      <c r="B49" s="15" t="s">
        <v>41</v>
      </c>
      <c r="C49" s="91">
        <v>496233064.41450006</v>
      </c>
    </row>
    <row r="50" spans="1:3" s="13" customFormat="1" ht="15" customHeight="1" x14ac:dyDescent="0.2">
      <c r="A50" s="3">
        <v>40</v>
      </c>
      <c r="B50" s="15" t="s">
        <v>42</v>
      </c>
      <c r="C50" s="91">
        <v>1102376.0264999999</v>
      </c>
    </row>
    <row r="51" spans="1:3" s="13" customFormat="1" ht="15" customHeight="1" x14ac:dyDescent="0.2">
      <c r="A51" s="3">
        <v>41</v>
      </c>
      <c r="B51" s="15" t="s">
        <v>43</v>
      </c>
      <c r="C51" s="91">
        <v>1101340552.6200001</v>
      </c>
    </row>
    <row r="52" spans="1:3" s="13" customFormat="1" ht="15" customHeight="1" x14ac:dyDescent="0.2">
      <c r="A52" s="3">
        <v>42</v>
      </c>
      <c r="B52" s="15" t="s">
        <v>44</v>
      </c>
      <c r="C52" s="91">
        <v>136589809.65000001</v>
      </c>
    </row>
    <row r="53" spans="1:3" s="13" customFormat="1" ht="15" customHeight="1" x14ac:dyDescent="0.2">
      <c r="A53" s="3">
        <v>43</v>
      </c>
      <c r="B53" s="15" t="s">
        <v>45</v>
      </c>
      <c r="C53" s="91">
        <v>45198570.42750001</v>
      </c>
    </row>
    <row r="54" spans="1:3" s="13" customFormat="1" ht="15" customHeight="1" x14ac:dyDescent="0.2">
      <c r="A54" s="3">
        <v>44</v>
      </c>
      <c r="B54" s="15" t="s">
        <v>46</v>
      </c>
      <c r="C54" s="91">
        <v>118686725.96600001</v>
      </c>
    </row>
    <row r="55" spans="1:3" s="13" customFormat="1" ht="15" customHeight="1" x14ac:dyDescent="0.2">
      <c r="A55" s="3">
        <v>45</v>
      </c>
      <c r="B55" s="15" t="s">
        <v>47</v>
      </c>
      <c r="C55" s="91">
        <v>143816418.333</v>
      </c>
    </row>
    <row r="56" spans="1:3" s="13" customFormat="1" ht="15" customHeight="1" x14ac:dyDescent="0.2">
      <c r="A56" s="3">
        <v>46</v>
      </c>
      <c r="B56" s="15" t="s">
        <v>48</v>
      </c>
      <c r="C56" s="91">
        <v>25605693.634500001</v>
      </c>
    </row>
    <row r="57" spans="1:3" s="13" customFormat="1" ht="15" customHeight="1" x14ac:dyDescent="0.2">
      <c r="A57" s="3">
        <v>47</v>
      </c>
      <c r="B57" s="15" t="s">
        <v>49</v>
      </c>
      <c r="C57" s="91">
        <v>19574363.067000002</v>
      </c>
    </row>
    <row r="58" spans="1:3" s="13" customFormat="1" ht="15" customHeight="1" x14ac:dyDescent="0.2">
      <c r="A58" s="3">
        <v>48</v>
      </c>
      <c r="B58" s="15" t="s">
        <v>50</v>
      </c>
      <c r="C58" s="91">
        <v>12179677.518000001</v>
      </c>
    </row>
    <row r="59" spans="1:3" s="13" customFormat="1" ht="15" customHeight="1" x14ac:dyDescent="0.2">
      <c r="A59" s="3">
        <v>49</v>
      </c>
      <c r="B59" s="15" t="s">
        <v>51</v>
      </c>
      <c r="C59" s="91">
        <v>281391.978</v>
      </c>
    </row>
    <row r="60" spans="1:3" s="13" customFormat="1" ht="15" customHeight="1" x14ac:dyDescent="0.2">
      <c r="A60" s="3">
        <v>50</v>
      </c>
      <c r="B60" s="15" t="s">
        <v>52</v>
      </c>
      <c r="C60" s="91">
        <v>278035.26150000002</v>
      </c>
    </row>
    <row r="61" spans="1:3" s="13" customFormat="1" ht="15" customHeight="1" x14ac:dyDescent="0.2">
      <c r="A61" s="3">
        <v>51</v>
      </c>
      <c r="B61" s="15" t="s">
        <v>53</v>
      </c>
      <c r="C61" s="91">
        <v>66843.609000000011</v>
      </c>
    </row>
    <row r="62" spans="1:3" s="13" customFormat="1" ht="15" customHeight="1" x14ac:dyDescent="0.2">
      <c r="A62" s="3">
        <v>52</v>
      </c>
      <c r="B62" s="15" t="s">
        <v>54</v>
      </c>
      <c r="C62" s="91">
        <v>976461.1605</v>
      </c>
    </row>
    <row r="63" spans="1:3" s="13" customFormat="1" ht="15" customHeight="1" x14ac:dyDescent="0.2">
      <c r="A63" s="3">
        <v>53</v>
      </c>
      <c r="B63" s="15" t="s">
        <v>55</v>
      </c>
      <c r="C63" s="91">
        <v>1779600.8685000001</v>
      </c>
    </row>
    <row r="64" spans="1:3" s="13" customFormat="1" ht="15" customHeight="1" x14ac:dyDescent="0.2">
      <c r="A64" s="3">
        <v>54</v>
      </c>
      <c r="B64" s="15" t="s">
        <v>56</v>
      </c>
      <c r="C64" s="91">
        <v>400000</v>
      </c>
    </row>
    <row r="65" spans="1:5" s="13" customFormat="1" ht="15" customHeight="1" x14ac:dyDescent="0.2">
      <c r="A65" s="3">
        <v>55</v>
      </c>
      <c r="B65" s="15" t="s">
        <v>57</v>
      </c>
      <c r="C65" s="91">
        <v>2594272.8630000004</v>
      </c>
    </row>
    <row r="66" spans="1:5" s="13" customFormat="1" ht="15" customHeight="1" x14ac:dyDescent="0.2">
      <c r="A66" s="3">
        <v>56</v>
      </c>
      <c r="B66" s="15" t="s">
        <v>58</v>
      </c>
      <c r="C66" s="91">
        <v>2532972.0360000003</v>
      </c>
    </row>
    <row r="67" spans="1:5" s="2" customFormat="1" ht="15" customHeight="1" x14ac:dyDescent="0.2">
      <c r="A67" s="3"/>
      <c r="B67" s="16" t="s">
        <v>59</v>
      </c>
      <c r="C67" s="17">
        <f>SUM(C39:C66,C6:C35)</f>
        <v>88734392925.827911</v>
      </c>
      <c r="D67" s="2">
        <f>SUM(C39:C66)</f>
        <v>6824011949.3364983</v>
      </c>
    </row>
    <row r="68" spans="1:5" s="2" customFormat="1" ht="15" customHeight="1" x14ac:dyDescent="0.2">
      <c r="A68" s="3"/>
      <c r="B68" s="18"/>
      <c r="C68" s="19"/>
      <c r="D68" s="2">
        <f>D36+D67</f>
        <v>88734392925.827911</v>
      </c>
    </row>
    <row r="69" spans="1:5" s="2" customFormat="1" ht="15" customHeight="1" x14ac:dyDescent="0.2">
      <c r="A69" s="3"/>
      <c r="B69" s="18"/>
      <c r="C69" s="19"/>
      <c r="D69" s="2">
        <f>'PROY INGRESOS 2024'!D75</f>
        <v>88734392925.827927</v>
      </c>
    </row>
    <row r="70" spans="1:5" s="2" customFormat="1" ht="15" customHeight="1" thickBot="1" x14ac:dyDescent="0.25">
      <c r="A70" s="3"/>
      <c r="B70" s="7" t="s">
        <v>1</v>
      </c>
      <c r="C70" s="8" t="s">
        <v>2</v>
      </c>
    </row>
    <row r="71" spans="1:5" s="2" customFormat="1" ht="15" customHeight="1" x14ac:dyDescent="0.2">
      <c r="A71" s="3"/>
      <c r="B71" s="20" t="s">
        <v>60</v>
      </c>
      <c r="C71" s="21">
        <f>SUM(C72:C73)</f>
        <v>1590000000</v>
      </c>
    </row>
    <row r="72" spans="1:5" s="2" customFormat="1" ht="15" customHeight="1" x14ac:dyDescent="0.2">
      <c r="A72" s="3"/>
      <c r="B72" s="22" t="s">
        <v>61</v>
      </c>
      <c r="C72" s="23">
        <f>820000000+130000000</f>
        <v>950000000</v>
      </c>
    </row>
    <row r="73" spans="1:5" ht="15" customHeight="1" x14ac:dyDescent="0.2">
      <c r="A73" s="3"/>
      <c r="B73" s="22" t="s">
        <v>62</v>
      </c>
      <c r="C73" s="23">
        <f>500000000+140000000</f>
        <v>640000000</v>
      </c>
    </row>
    <row r="74" spans="1:5" s="28" customFormat="1" ht="15" customHeight="1" x14ac:dyDescent="0.2">
      <c r="A74" s="24"/>
      <c r="B74" s="25" t="s">
        <v>63</v>
      </c>
      <c r="C74" s="26">
        <f>C67+C71</f>
        <v>90324392925.827911</v>
      </c>
      <c r="D74" s="27">
        <f>'PROY INGRESOS 2024'!D79</f>
        <v>90324392925.827927</v>
      </c>
      <c r="E74" s="27"/>
    </row>
    <row r="75" spans="1:5" ht="15" customHeight="1" x14ac:dyDescent="0.2">
      <c r="A75" s="3"/>
      <c r="B75" s="25" t="s">
        <v>64</v>
      </c>
      <c r="C75" s="26">
        <f>C76+C79</f>
        <v>50907393476.849289</v>
      </c>
    </row>
    <row r="76" spans="1:5" ht="15" customHeight="1" x14ac:dyDescent="0.2">
      <c r="A76" s="3"/>
      <c r="B76" s="29" t="s">
        <v>65</v>
      </c>
      <c r="C76" s="30">
        <f>SUM(C77:C78)</f>
        <v>46219039240.403694</v>
      </c>
      <c r="E76" s="98"/>
    </row>
    <row r="77" spans="1:5" ht="15" customHeight="1" x14ac:dyDescent="0.2">
      <c r="A77" s="3"/>
      <c r="B77" s="22" t="s">
        <v>66</v>
      </c>
      <c r="C77" s="23">
        <f>45109109339-4000000000</f>
        <v>41109109339</v>
      </c>
    </row>
    <row r="78" spans="1:5" ht="15" customHeight="1" x14ac:dyDescent="0.2">
      <c r="A78" s="3"/>
      <c r="B78" s="22" t="s">
        <v>690</v>
      </c>
      <c r="C78" s="23">
        <v>5109929901.4036961</v>
      </c>
    </row>
    <row r="79" spans="1:5" ht="15" customHeight="1" x14ac:dyDescent="0.2">
      <c r="A79" s="3"/>
      <c r="B79" s="25" t="s">
        <v>67</v>
      </c>
      <c r="C79" s="26">
        <f>SUM(C80:C81)</f>
        <v>4688354236.4455938</v>
      </c>
    </row>
    <row r="80" spans="1:5" ht="15" customHeight="1" x14ac:dyDescent="0.2">
      <c r="A80" s="3"/>
      <c r="B80" s="22" t="s">
        <v>68</v>
      </c>
      <c r="C80" s="23">
        <v>2538811305.1102824</v>
      </c>
    </row>
    <row r="81" spans="1:3" ht="15" customHeight="1" x14ac:dyDescent="0.2">
      <c r="A81" s="3"/>
      <c r="B81" s="22" t="s">
        <v>69</v>
      </c>
      <c r="C81" s="23">
        <v>2149542931.3353114</v>
      </c>
    </row>
    <row r="82" spans="1:3" ht="15" customHeight="1" x14ac:dyDescent="0.2">
      <c r="A82" s="3"/>
      <c r="B82" s="25" t="s">
        <v>70</v>
      </c>
      <c r="C82" s="26">
        <f>SUM(C83:C85)</f>
        <v>6651974223.3768864</v>
      </c>
    </row>
    <row r="83" spans="1:3" ht="15" customHeight="1" x14ac:dyDescent="0.2">
      <c r="A83" s="3"/>
      <c r="B83" s="22" t="s">
        <v>71</v>
      </c>
      <c r="C83" s="23">
        <v>2313836015.6500001</v>
      </c>
    </row>
    <row r="84" spans="1:3" ht="15" customHeight="1" x14ac:dyDescent="0.2">
      <c r="A84" s="3"/>
      <c r="B84" s="22" t="s">
        <v>72</v>
      </c>
      <c r="C84" s="23">
        <v>3638138207.7268863</v>
      </c>
    </row>
    <row r="85" spans="1:3" ht="15" customHeight="1" x14ac:dyDescent="0.2">
      <c r="A85" s="3"/>
      <c r="B85" s="22" t="s">
        <v>73</v>
      </c>
      <c r="C85" s="92">
        <v>700000000</v>
      </c>
    </row>
    <row r="86" spans="1:3" ht="15" customHeight="1" thickBot="1" x14ac:dyDescent="0.25">
      <c r="A86" s="3"/>
      <c r="B86" s="31" t="s">
        <v>75</v>
      </c>
      <c r="C86" s="32">
        <f>C82+C75+C74</f>
        <v>147883760626.05408</v>
      </c>
    </row>
    <row r="88" spans="1:3" x14ac:dyDescent="0.2">
      <c r="B88" s="1" t="s">
        <v>3</v>
      </c>
      <c r="C88" s="13">
        <v>97706496879</v>
      </c>
    </row>
    <row r="89" spans="1:3" x14ac:dyDescent="0.2">
      <c r="B89" s="1" t="s">
        <v>688</v>
      </c>
      <c r="C89" s="13">
        <f>C88*3%</f>
        <v>2931194906.3699999</v>
      </c>
    </row>
    <row r="90" spans="1:3" x14ac:dyDescent="0.2">
      <c r="B90" s="1" t="s">
        <v>689</v>
      </c>
      <c r="C90" s="13">
        <f>C88*1%</f>
        <v>977064968.78999996</v>
      </c>
    </row>
  </sheetData>
  <mergeCells count="4">
    <mergeCell ref="B1:C1"/>
    <mergeCell ref="B2:C2"/>
    <mergeCell ref="B3:C3"/>
    <mergeCell ref="B37:C37"/>
  </mergeCells>
  <printOptions horizontalCentered="1"/>
  <pageMargins left="1.1023622047244095" right="0.70866141732283472" top="0.55118110236220474" bottom="0.55118110236220474" header="0.31496062992125984" footer="0.31496062992125984"/>
  <pageSetup paperSize="281"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5"/>
  <sheetViews>
    <sheetView topLeftCell="C5" zoomScaleNormal="100" workbookViewId="0">
      <pane xSplit="2" ySplit="1" topLeftCell="W6" activePane="bottomRight" state="frozen"/>
      <selection activeCell="C5" sqref="C5"/>
      <selection pane="topRight" activeCell="E5" sqref="E5"/>
      <selection pane="bottomLeft" activeCell="C6" sqref="C6"/>
      <selection pane="bottomRight" activeCell="D102" sqref="D102"/>
    </sheetView>
  </sheetViews>
  <sheetFormatPr baseColWidth="10" defaultColWidth="10.7109375" defaultRowHeight="15" x14ac:dyDescent="0.25"/>
  <cols>
    <col min="2" max="2" width="11.7109375" customWidth="1"/>
    <col min="3" max="3" width="71.7109375" customWidth="1"/>
    <col min="4" max="4" width="20.28515625" customWidth="1"/>
    <col min="5" max="5" width="17.140625" customWidth="1"/>
    <col min="6" max="6" width="17.85546875" customWidth="1"/>
    <col min="7" max="7" width="17.42578125" customWidth="1"/>
    <col min="8" max="8" width="16.5703125" customWidth="1"/>
    <col min="9" max="9" width="15.85546875" customWidth="1"/>
    <col min="10" max="10" width="18.5703125" customWidth="1"/>
    <col min="11" max="11" width="14.28515625" customWidth="1"/>
    <col min="12" max="12" width="16.28515625" customWidth="1"/>
    <col min="13" max="17" width="14.28515625" customWidth="1"/>
    <col min="18" max="18" width="18" customWidth="1"/>
    <col min="19" max="19" width="14.28515625" customWidth="1"/>
    <col min="20" max="20" width="12" customWidth="1"/>
    <col min="21" max="21" width="12.85546875" customWidth="1"/>
    <col min="22" max="26" width="16.85546875" customWidth="1"/>
    <col min="27" max="27" width="16" customWidth="1"/>
    <col min="28" max="28" width="18.140625" customWidth="1"/>
  </cols>
  <sheetData>
    <row r="1" spans="1:28" x14ac:dyDescent="0.25">
      <c r="A1" s="33"/>
      <c r="B1" s="134" t="s">
        <v>76</v>
      </c>
      <c r="C1" s="134"/>
      <c r="D1" s="134"/>
      <c r="E1" s="33"/>
      <c r="F1" s="33"/>
      <c r="G1" s="33"/>
      <c r="H1" s="33"/>
      <c r="I1" s="33"/>
      <c r="J1" s="33"/>
      <c r="K1" s="33"/>
      <c r="L1" s="33"/>
      <c r="M1" s="33"/>
      <c r="N1" s="33"/>
      <c r="O1" s="33"/>
      <c r="P1" s="33"/>
      <c r="Q1" s="33"/>
      <c r="R1" s="33"/>
      <c r="S1" s="33"/>
      <c r="T1" s="33"/>
      <c r="U1" s="33"/>
      <c r="V1" s="33"/>
      <c r="W1" s="33"/>
      <c r="X1" s="33"/>
      <c r="Y1" s="33"/>
      <c r="Z1" s="33"/>
    </row>
    <row r="2" spans="1:28" x14ac:dyDescent="0.25">
      <c r="A2" s="34"/>
      <c r="B2" s="135" t="s">
        <v>77</v>
      </c>
      <c r="C2" s="135"/>
      <c r="D2" s="135"/>
      <c r="E2" s="33"/>
      <c r="F2" s="33"/>
      <c r="G2" s="33"/>
      <c r="H2" s="33"/>
      <c r="I2" s="33"/>
      <c r="J2" s="33"/>
      <c r="K2" s="33"/>
      <c r="L2" s="33"/>
      <c r="M2" s="33"/>
      <c r="N2" s="33"/>
      <c r="O2" s="33"/>
      <c r="P2" s="33"/>
      <c r="Q2" s="33"/>
      <c r="R2" s="33"/>
      <c r="S2" s="33"/>
      <c r="T2" s="33"/>
      <c r="U2" s="33"/>
      <c r="V2" s="33"/>
      <c r="W2" s="33"/>
      <c r="X2" s="33"/>
      <c r="Y2" s="33"/>
      <c r="Z2" s="33"/>
    </row>
    <row r="3" spans="1:28" x14ac:dyDescent="0.25">
      <c r="A3" s="34"/>
      <c r="B3" s="35"/>
      <c r="C3" s="136" t="s">
        <v>78</v>
      </c>
      <c r="D3" s="137"/>
      <c r="E3" s="33"/>
      <c r="F3" s="33"/>
      <c r="G3" s="33"/>
      <c r="H3" s="33"/>
      <c r="I3" s="33"/>
      <c r="J3" s="33"/>
      <c r="K3" s="33"/>
      <c r="L3" s="138" t="s">
        <v>79</v>
      </c>
      <c r="M3" s="139"/>
      <c r="N3" s="33"/>
      <c r="O3" s="33"/>
      <c r="P3" s="33"/>
      <c r="Q3" s="33"/>
      <c r="R3" s="33"/>
      <c r="S3" s="33"/>
      <c r="T3" s="33"/>
      <c r="U3" s="33"/>
      <c r="V3" s="33"/>
      <c r="W3" s="33"/>
      <c r="X3" s="33"/>
      <c r="Y3" s="33"/>
      <c r="Z3" s="33"/>
    </row>
    <row r="4" spans="1:28" x14ac:dyDescent="0.25">
      <c r="A4" s="34"/>
      <c r="B4" s="36"/>
      <c r="C4" s="34"/>
      <c r="D4" s="37"/>
      <c r="E4" s="33"/>
      <c r="F4" s="33"/>
      <c r="G4" s="33"/>
      <c r="H4" s="33"/>
      <c r="I4" s="33"/>
      <c r="J4" s="33"/>
      <c r="K4" s="33"/>
      <c r="L4" s="33"/>
      <c r="M4" s="33"/>
      <c r="N4" s="33"/>
      <c r="O4" s="33"/>
      <c r="P4" s="33"/>
      <c r="Q4" s="33"/>
      <c r="R4" s="33"/>
      <c r="S4" s="33"/>
      <c r="T4" s="33"/>
      <c r="U4" s="33"/>
      <c r="V4" s="33"/>
      <c r="W4" s="33"/>
      <c r="X4" s="33"/>
      <c r="Y4" s="33"/>
      <c r="Z4" s="33"/>
    </row>
    <row r="5" spans="1:28" ht="90" x14ac:dyDescent="0.25">
      <c r="A5" s="38"/>
      <c r="B5" s="39" t="s">
        <v>80</v>
      </c>
      <c r="C5" s="39" t="s">
        <v>81</v>
      </c>
      <c r="D5" s="40" t="s">
        <v>82</v>
      </c>
      <c r="E5" s="40" t="s">
        <v>83</v>
      </c>
      <c r="F5" s="40" t="s">
        <v>84</v>
      </c>
      <c r="G5" s="40" t="s">
        <v>85</v>
      </c>
      <c r="H5" s="40" t="s">
        <v>86</v>
      </c>
      <c r="I5" s="40" t="s">
        <v>87</v>
      </c>
      <c r="J5" s="40" t="s">
        <v>88</v>
      </c>
      <c r="K5" s="40" t="s">
        <v>89</v>
      </c>
      <c r="L5" s="40" t="s">
        <v>90</v>
      </c>
      <c r="M5" s="40" t="s">
        <v>91</v>
      </c>
      <c r="N5" s="40" t="s">
        <v>92</v>
      </c>
      <c r="O5" s="40" t="s">
        <v>704</v>
      </c>
      <c r="P5" s="40" t="s">
        <v>93</v>
      </c>
      <c r="Q5" s="40" t="s">
        <v>94</v>
      </c>
      <c r="R5" s="40" t="s">
        <v>95</v>
      </c>
      <c r="S5" s="40" t="s">
        <v>96</v>
      </c>
      <c r="T5" s="40" t="s">
        <v>97</v>
      </c>
      <c r="U5" s="40" t="s">
        <v>77</v>
      </c>
      <c r="V5" s="40" t="s">
        <v>98</v>
      </c>
      <c r="W5" s="40" t="s">
        <v>99</v>
      </c>
      <c r="X5" s="40" t="s">
        <v>100</v>
      </c>
      <c r="Y5" s="40" t="s">
        <v>101</v>
      </c>
      <c r="Z5" s="40" t="s">
        <v>102</v>
      </c>
    </row>
    <row r="6" spans="1:28" x14ac:dyDescent="0.25">
      <c r="A6" s="41">
        <v>1</v>
      </c>
      <c r="B6" s="42" t="s">
        <v>103</v>
      </c>
      <c r="C6" s="43" t="s">
        <v>3</v>
      </c>
      <c r="D6" s="44">
        <f>'INVERSION (2)'!C6</f>
        <v>45257059080.055298</v>
      </c>
      <c r="E6" s="45">
        <v>3866069186</v>
      </c>
      <c r="F6" s="45">
        <f>3627636638+210378730.954796</f>
        <v>3838015368.9547958</v>
      </c>
      <c r="G6" s="45">
        <f>69285598+2000000000</f>
        <v>2069285598</v>
      </c>
      <c r="H6" s="45">
        <v>1079924240</v>
      </c>
      <c r="I6" s="45">
        <v>2146978959</v>
      </c>
      <c r="J6" s="46"/>
      <c r="K6" s="45">
        <v>705233244</v>
      </c>
      <c r="L6" s="45">
        <f>1821452123+300000000+2000000000</f>
        <v>4121452123</v>
      </c>
      <c r="M6" s="45">
        <v>1444767521</v>
      </c>
      <c r="N6" s="46">
        <v>1500000000</v>
      </c>
      <c r="O6" s="45">
        <v>1286900282</v>
      </c>
      <c r="P6" s="45">
        <v>373500000</v>
      </c>
      <c r="Q6" s="45">
        <v>1202086974</v>
      </c>
      <c r="R6" s="45">
        <v>8076998429</v>
      </c>
      <c r="S6" s="46">
        <f>1721069860+2702765087.10054</f>
        <v>4423834947.1005402</v>
      </c>
      <c r="T6" s="45">
        <v>87655887</v>
      </c>
      <c r="U6" s="45">
        <v>919419040</v>
      </c>
      <c r="V6" s="45">
        <v>5305024726</v>
      </c>
      <c r="W6" s="45">
        <v>1947869043</v>
      </c>
      <c r="X6" s="45">
        <v>862043512</v>
      </c>
      <c r="Y6" s="47">
        <f>SUM(E6:X6)</f>
        <v>45257059080.055336</v>
      </c>
      <c r="Z6" s="48">
        <f>D6-Y6</f>
        <v>0</v>
      </c>
      <c r="AA6" s="49"/>
      <c r="AB6" s="49"/>
    </row>
    <row r="7" spans="1:28" x14ac:dyDescent="0.25">
      <c r="A7" s="41">
        <v>2</v>
      </c>
      <c r="B7" s="42" t="s">
        <v>104</v>
      </c>
      <c r="C7" s="50" t="s">
        <v>4</v>
      </c>
      <c r="D7" s="44">
        <f>'INVERSION (2)'!C7</f>
        <v>99480193.86499998</v>
      </c>
      <c r="E7" s="41"/>
      <c r="F7" s="41"/>
      <c r="G7" s="41"/>
      <c r="H7" s="41"/>
      <c r="I7" s="41"/>
      <c r="J7" s="41"/>
      <c r="K7" s="41"/>
      <c r="L7" s="41"/>
      <c r="M7" s="41"/>
      <c r="N7" s="41"/>
      <c r="O7" s="41"/>
      <c r="P7" s="41"/>
      <c r="Q7" s="41"/>
      <c r="R7" s="51">
        <f>D7</f>
        <v>99480193.86499998</v>
      </c>
      <c r="S7" s="41"/>
      <c r="T7" s="41"/>
      <c r="U7" s="41"/>
      <c r="V7" s="41"/>
      <c r="W7" s="41"/>
      <c r="X7" s="41"/>
      <c r="Y7" s="47">
        <f t="shared" ref="Y7:Y70" si="0">SUM(E7:X7)</f>
        <v>99480193.86499998</v>
      </c>
      <c r="Z7" s="48">
        <f t="shared" ref="Z7:Z70" si="1">D7-Y7</f>
        <v>0</v>
      </c>
      <c r="AB7" s="53"/>
    </row>
    <row r="8" spans="1:28" x14ac:dyDescent="0.25">
      <c r="A8" s="41">
        <v>4</v>
      </c>
      <c r="B8" s="42" t="s">
        <v>105</v>
      </c>
      <c r="C8" s="50" t="s">
        <v>106</v>
      </c>
      <c r="D8" s="54"/>
      <c r="E8" s="41"/>
      <c r="F8" s="41"/>
      <c r="G8" s="41"/>
      <c r="H8" s="41"/>
      <c r="I8" s="41"/>
      <c r="J8" s="41"/>
      <c r="K8" s="41"/>
      <c r="L8" s="41"/>
      <c r="M8" s="41"/>
      <c r="N8" s="41"/>
      <c r="O8" s="41"/>
      <c r="P8" s="41"/>
      <c r="Q8" s="41"/>
      <c r="R8" s="41"/>
      <c r="S8" s="41"/>
      <c r="T8" s="41"/>
      <c r="U8" s="41"/>
      <c r="V8" s="41"/>
      <c r="W8" s="41"/>
      <c r="X8" s="41"/>
      <c r="Y8" s="47">
        <f t="shared" si="0"/>
        <v>0</v>
      </c>
      <c r="Z8" s="48">
        <f t="shared" si="1"/>
        <v>0</v>
      </c>
    </row>
    <row r="9" spans="1:28" x14ac:dyDescent="0.25">
      <c r="A9" s="41">
        <v>3</v>
      </c>
      <c r="B9" s="42" t="s">
        <v>107</v>
      </c>
      <c r="C9" s="50" t="s">
        <v>5</v>
      </c>
      <c r="D9" s="44">
        <f>'INVERSION (2)'!C8</f>
        <v>4812514675.2299995</v>
      </c>
      <c r="E9" s="41"/>
      <c r="F9" s="41"/>
      <c r="G9" s="41"/>
      <c r="H9" s="41"/>
      <c r="I9" s="41"/>
      <c r="J9" s="51">
        <f>D9</f>
        <v>4812514675.2299995</v>
      </c>
      <c r="K9" s="41"/>
      <c r="L9" s="41"/>
      <c r="M9" s="41"/>
      <c r="N9" s="41"/>
      <c r="O9" s="41"/>
      <c r="P9" s="41"/>
      <c r="Q9" s="41"/>
      <c r="R9" s="41"/>
      <c r="S9" s="41"/>
      <c r="T9" s="41"/>
      <c r="U9" s="41"/>
      <c r="V9" s="41"/>
      <c r="W9" s="41"/>
      <c r="X9" s="41"/>
      <c r="Y9" s="47">
        <f t="shared" si="0"/>
        <v>4812514675.2299995</v>
      </c>
      <c r="Z9" s="48">
        <f t="shared" si="1"/>
        <v>0</v>
      </c>
    </row>
    <row r="10" spans="1:28" x14ac:dyDescent="0.25">
      <c r="A10" s="41">
        <v>4</v>
      </c>
      <c r="B10" s="42" t="s">
        <v>108</v>
      </c>
      <c r="C10" s="50" t="s">
        <v>6</v>
      </c>
      <c r="D10" s="44">
        <f>'INVERSION (2)'!C9</f>
        <v>1437976482</v>
      </c>
      <c r="E10" s="41"/>
      <c r="F10" s="41"/>
      <c r="H10" s="41"/>
      <c r="I10" s="41"/>
      <c r="J10" s="41"/>
      <c r="K10" s="41"/>
      <c r="L10" s="41"/>
      <c r="M10" s="41"/>
      <c r="N10" s="41"/>
      <c r="O10" s="41"/>
      <c r="P10" s="51">
        <f>D10</f>
        <v>1437976482</v>
      </c>
      <c r="Q10" s="41"/>
      <c r="R10" s="41"/>
      <c r="S10" s="51"/>
      <c r="T10" s="41"/>
      <c r="U10" s="41"/>
      <c r="V10" s="41"/>
      <c r="W10" s="41"/>
      <c r="X10" s="41"/>
      <c r="Y10" s="47">
        <f t="shared" si="0"/>
        <v>1437976482</v>
      </c>
      <c r="Z10" s="48">
        <f t="shared" si="1"/>
        <v>0</v>
      </c>
    </row>
    <row r="11" spans="1:28" x14ac:dyDescent="0.25">
      <c r="A11" s="41">
        <v>7</v>
      </c>
      <c r="B11" s="42" t="s">
        <v>109</v>
      </c>
      <c r="C11" s="50" t="s">
        <v>110</v>
      </c>
      <c r="D11" s="54"/>
      <c r="E11" s="41"/>
      <c r="F11" s="41"/>
      <c r="G11" s="41"/>
      <c r="H11" s="41"/>
      <c r="I11" s="41"/>
      <c r="J11" s="41"/>
      <c r="K11" s="41"/>
      <c r="L11" s="41"/>
      <c r="M11" s="41"/>
      <c r="N11" s="41"/>
      <c r="O11" s="41"/>
      <c r="P11" s="41"/>
      <c r="Q11" s="41"/>
      <c r="R11" s="41"/>
      <c r="S11" s="41"/>
      <c r="T11" s="41"/>
      <c r="U11" s="41"/>
      <c r="V11" s="41"/>
      <c r="W11" s="41"/>
      <c r="X11" s="41"/>
      <c r="Y11" s="47">
        <f t="shared" si="0"/>
        <v>0</v>
      </c>
      <c r="Z11" s="48">
        <f t="shared" si="1"/>
        <v>0</v>
      </c>
    </row>
    <row r="12" spans="1:28" x14ac:dyDescent="0.25">
      <c r="A12" s="41">
        <v>5</v>
      </c>
      <c r="B12" s="42" t="s">
        <v>111</v>
      </c>
      <c r="C12" s="50" t="s">
        <v>7</v>
      </c>
      <c r="D12" s="44">
        <f>'INVERSION (2)'!C10</f>
        <v>116145264.19000001</v>
      </c>
      <c r="E12" s="51">
        <f>D12</f>
        <v>116145264.19000001</v>
      </c>
      <c r="F12" s="41"/>
      <c r="G12" s="41"/>
      <c r="H12" s="41"/>
      <c r="I12" s="41"/>
      <c r="J12" s="41"/>
      <c r="K12" s="41"/>
      <c r="L12" s="41"/>
      <c r="M12" s="41"/>
      <c r="N12" s="41"/>
      <c r="O12" s="41"/>
      <c r="P12" s="41"/>
      <c r="Q12" s="41"/>
      <c r="R12" s="41"/>
      <c r="S12" s="41"/>
      <c r="T12" s="41"/>
      <c r="U12" s="41"/>
      <c r="V12" s="41"/>
      <c r="W12" s="41"/>
      <c r="X12" s="41"/>
      <c r="Y12" s="47">
        <f t="shared" si="0"/>
        <v>116145264.19000001</v>
      </c>
      <c r="Z12" s="48">
        <f t="shared" si="1"/>
        <v>0</v>
      </c>
    </row>
    <row r="13" spans="1:28" x14ac:dyDescent="0.25">
      <c r="A13" s="41">
        <v>6</v>
      </c>
      <c r="B13" s="42" t="s">
        <v>112</v>
      </c>
      <c r="C13" s="50" t="s">
        <v>8</v>
      </c>
      <c r="D13" s="44">
        <f>'INVERSION (2)'!C11</f>
        <v>798945652.05000007</v>
      </c>
      <c r="E13" s="41"/>
      <c r="F13" s="41"/>
      <c r="G13" s="51">
        <f>D13</f>
        <v>798945652.05000007</v>
      </c>
      <c r="H13" s="41"/>
      <c r="I13" s="41"/>
      <c r="J13" s="41"/>
      <c r="K13" s="55"/>
      <c r="L13" s="41"/>
      <c r="M13" s="41"/>
      <c r="N13" s="41"/>
      <c r="O13" s="41"/>
      <c r="P13" s="41"/>
      <c r="Q13" s="41"/>
      <c r="R13" s="41"/>
      <c r="S13" s="41"/>
      <c r="T13" s="41"/>
      <c r="U13" s="41"/>
      <c r="V13" s="41"/>
      <c r="W13" s="41"/>
      <c r="X13" s="41"/>
      <c r="Y13" s="47">
        <f t="shared" si="0"/>
        <v>798945652.05000007</v>
      </c>
      <c r="Z13" s="48">
        <f t="shared" si="1"/>
        <v>0</v>
      </c>
    </row>
    <row r="14" spans="1:28" x14ac:dyDescent="0.25">
      <c r="A14" s="41">
        <v>7</v>
      </c>
      <c r="B14" s="42" t="s">
        <v>113</v>
      </c>
      <c r="C14" s="50" t="s">
        <v>9</v>
      </c>
      <c r="D14" s="44">
        <f>'INVERSION (2)'!C12</f>
        <v>1800000000</v>
      </c>
      <c r="E14" s="41"/>
      <c r="F14" s="41"/>
      <c r="G14" s="41"/>
      <c r="H14" s="41"/>
      <c r="I14" s="41"/>
      <c r="J14" s="41"/>
      <c r="K14" s="41"/>
      <c r="L14" s="41"/>
      <c r="M14" s="41"/>
      <c r="N14" s="41"/>
      <c r="O14" s="41"/>
      <c r="P14" s="41"/>
      <c r="Q14" s="41"/>
      <c r="R14" s="51">
        <f>D14-W14</f>
        <v>1800000000</v>
      </c>
      <c r="S14" s="41"/>
      <c r="T14" s="41"/>
      <c r="U14" s="41"/>
      <c r="V14" s="41"/>
      <c r="W14" s="51"/>
      <c r="X14" s="41"/>
      <c r="Y14" s="47">
        <f t="shared" si="0"/>
        <v>1800000000</v>
      </c>
      <c r="Z14" s="48">
        <f t="shared" si="1"/>
        <v>0</v>
      </c>
    </row>
    <row r="15" spans="1:28" x14ac:dyDescent="0.25">
      <c r="A15" s="41">
        <v>8</v>
      </c>
      <c r="B15" s="42" t="s">
        <v>114</v>
      </c>
      <c r="C15" s="50" t="s">
        <v>10</v>
      </c>
      <c r="D15" s="44">
        <f>'INVERSION (2)'!C13</f>
        <v>600000000</v>
      </c>
      <c r="E15" s="41"/>
      <c r="F15" s="41"/>
      <c r="G15" s="41"/>
      <c r="H15" s="41"/>
      <c r="I15" s="51">
        <f>D15-W15</f>
        <v>480000000</v>
      </c>
      <c r="J15" s="41"/>
      <c r="K15" s="41"/>
      <c r="L15" s="41"/>
      <c r="M15" s="41"/>
      <c r="N15" s="41"/>
      <c r="O15" s="41"/>
      <c r="P15" s="41"/>
      <c r="Q15" s="41"/>
      <c r="R15" s="41"/>
      <c r="S15" s="41"/>
      <c r="T15" s="41"/>
      <c r="U15" s="41"/>
      <c r="V15" s="41"/>
      <c r="W15" s="51">
        <f>D15*20%</f>
        <v>120000000</v>
      </c>
      <c r="X15" s="41"/>
      <c r="Y15" s="47">
        <f t="shared" si="0"/>
        <v>600000000</v>
      </c>
      <c r="Z15" s="48">
        <f t="shared" si="1"/>
        <v>0</v>
      </c>
    </row>
    <row r="16" spans="1:28" x14ac:dyDescent="0.25">
      <c r="A16" s="41">
        <v>9</v>
      </c>
      <c r="B16" s="42" t="s">
        <v>115</v>
      </c>
      <c r="C16" s="50" t="s">
        <v>12</v>
      </c>
      <c r="D16" s="44">
        <f>'INVERSION (2)'!C15</f>
        <v>350000000</v>
      </c>
      <c r="E16" s="51"/>
      <c r="F16" s="41"/>
      <c r="G16" s="41"/>
      <c r="H16" s="41"/>
      <c r="I16" s="51"/>
      <c r="J16" s="41"/>
      <c r="K16" s="41"/>
      <c r="L16" s="41"/>
      <c r="M16" s="41"/>
      <c r="N16" s="41"/>
      <c r="O16" s="41"/>
      <c r="P16" s="41"/>
      <c r="Q16" s="41"/>
      <c r="R16" s="41"/>
      <c r="S16" s="51">
        <f>D16</f>
        <v>350000000</v>
      </c>
      <c r="T16" s="41"/>
      <c r="U16" s="41"/>
      <c r="V16" s="41"/>
      <c r="W16" s="51"/>
      <c r="X16" s="41"/>
      <c r="Y16" s="47">
        <f t="shared" si="0"/>
        <v>350000000</v>
      </c>
      <c r="Z16" s="48">
        <f t="shared" si="1"/>
        <v>0</v>
      </c>
      <c r="AA16" s="95"/>
    </row>
    <row r="17" spans="1:26" ht="14.25" customHeight="1" x14ac:dyDescent="0.25">
      <c r="A17" s="41">
        <v>13</v>
      </c>
      <c r="B17" s="42" t="s">
        <v>116</v>
      </c>
      <c r="C17" s="50" t="s">
        <v>117</v>
      </c>
      <c r="D17" s="54"/>
      <c r="E17" s="41"/>
      <c r="F17" s="41"/>
      <c r="G17" s="41"/>
      <c r="H17" s="41"/>
      <c r="I17" s="41"/>
      <c r="J17" s="41"/>
      <c r="K17" s="41"/>
      <c r="L17" s="41"/>
      <c r="M17" s="41"/>
      <c r="N17" s="41"/>
      <c r="O17" s="41"/>
      <c r="P17" s="41"/>
      <c r="Q17" s="41"/>
      <c r="R17" s="41"/>
      <c r="S17" s="41"/>
      <c r="T17" s="41"/>
      <c r="U17" s="41"/>
      <c r="V17" s="41"/>
      <c r="W17" s="41"/>
      <c r="X17" s="41"/>
      <c r="Y17" s="47">
        <f t="shared" si="0"/>
        <v>0</v>
      </c>
      <c r="Z17" s="48">
        <f t="shared" si="1"/>
        <v>0</v>
      </c>
    </row>
    <row r="18" spans="1:26" x14ac:dyDescent="0.25">
      <c r="A18" s="41">
        <v>10</v>
      </c>
      <c r="B18" s="42" t="s">
        <v>118</v>
      </c>
      <c r="C18" s="50" t="s">
        <v>13</v>
      </c>
      <c r="D18" s="44">
        <f>'INVERSION (2)'!C16</f>
        <v>900000000</v>
      </c>
      <c r="E18" s="41"/>
      <c r="F18" s="41"/>
      <c r="G18" s="41"/>
      <c r="H18" s="41"/>
      <c r="I18" s="41"/>
      <c r="J18" s="41"/>
      <c r="K18" s="41"/>
      <c r="L18" s="51"/>
      <c r="M18" s="41"/>
      <c r="N18" s="41"/>
      <c r="O18" s="51">
        <f>D18</f>
        <v>900000000</v>
      </c>
      <c r="P18" s="41"/>
      <c r="Q18" s="41"/>
      <c r="R18" s="41"/>
      <c r="S18" s="51"/>
      <c r="T18" s="41"/>
      <c r="U18" s="41"/>
      <c r="V18" s="41"/>
      <c r="W18" s="41"/>
      <c r="X18" s="41"/>
      <c r="Y18" s="47">
        <f t="shared" si="0"/>
        <v>900000000</v>
      </c>
      <c r="Z18" s="48">
        <f t="shared" si="1"/>
        <v>0</v>
      </c>
    </row>
    <row r="19" spans="1:26" x14ac:dyDescent="0.25">
      <c r="A19" s="41">
        <v>11</v>
      </c>
      <c r="B19" s="42" t="s">
        <v>119</v>
      </c>
      <c r="C19" s="50" t="s">
        <v>14</v>
      </c>
      <c r="D19" s="44">
        <f>'INVERSION (2)'!C17</f>
        <v>900000000</v>
      </c>
      <c r="E19" s="41"/>
      <c r="F19" s="41"/>
      <c r="G19" s="41"/>
      <c r="H19" s="41"/>
      <c r="I19" s="41"/>
      <c r="J19" s="41"/>
      <c r="K19" s="41"/>
      <c r="L19" s="51">
        <f>D19</f>
        <v>900000000</v>
      </c>
      <c r="M19" s="41"/>
      <c r="N19" s="41"/>
      <c r="O19" s="41"/>
      <c r="P19" s="41"/>
      <c r="Q19" s="41"/>
      <c r="R19" s="41"/>
      <c r="S19" s="41"/>
      <c r="T19" s="41"/>
      <c r="U19" s="41"/>
      <c r="V19" s="41"/>
      <c r="W19" s="41"/>
      <c r="X19" s="41"/>
      <c r="Y19" s="47">
        <f t="shared" si="0"/>
        <v>900000000</v>
      </c>
      <c r="Z19" s="48">
        <f t="shared" si="1"/>
        <v>0</v>
      </c>
    </row>
    <row r="20" spans="1:26" x14ac:dyDescent="0.25">
      <c r="A20" s="41">
        <v>12</v>
      </c>
      <c r="B20" s="42" t="s">
        <v>120</v>
      </c>
      <c r="C20" s="50" t="s">
        <v>15</v>
      </c>
      <c r="D20" s="44">
        <f>'INVERSION (2)'!C18</f>
        <v>100000000</v>
      </c>
      <c r="E20" s="41"/>
      <c r="F20" s="41"/>
      <c r="G20" s="41"/>
      <c r="H20" s="41"/>
      <c r="I20" s="41"/>
      <c r="J20" s="41"/>
      <c r="K20" s="41"/>
      <c r="L20" s="51">
        <f>D20</f>
        <v>100000000</v>
      </c>
      <c r="M20" s="41"/>
      <c r="N20" s="41"/>
      <c r="O20" s="41"/>
      <c r="P20" s="41"/>
      <c r="Q20" s="41"/>
      <c r="R20" s="41"/>
      <c r="S20" s="41"/>
      <c r="T20" s="41"/>
      <c r="U20" s="41"/>
      <c r="V20" s="41"/>
      <c r="W20" s="41"/>
      <c r="X20" s="41"/>
      <c r="Y20" s="47">
        <f t="shared" si="0"/>
        <v>100000000</v>
      </c>
      <c r="Z20" s="48">
        <f t="shared" si="1"/>
        <v>0</v>
      </c>
    </row>
    <row r="21" spans="1:26" x14ac:dyDescent="0.25">
      <c r="A21" s="41">
        <v>13</v>
      </c>
      <c r="B21" s="42" t="s">
        <v>121</v>
      </c>
      <c r="C21" s="50" t="s">
        <v>16</v>
      </c>
      <c r="D21" s="44">
        <f>'INVERSION (2)'!C19</f>
        <v>45000000</v>
      </c>
      <c r="E21" s="41"/>
      <c r="F21" s="41"/>
      <c r="G21" s="41"/>
      <c r="H21" s="41"/>
      <c r="I21" s="41"/>
      <c r="J21" s="41"/>
      <c r="K21" s="41"/>
      <c r="L21" s="41"/>
      <c r="M21" s="41"/>
      <c r="N21" s="41"/>
      <c r="O21" s="41"/>
      <c r="P21" s="41"/>
      <c r="Q21" s="41"/>
      <c r="R21" s="41"/>
      <c r="S21" s="41"/>
      <c r="T21" s="41"/>
      <c r="U21" s="41"/>
      <c r="V21" s="51">
        <f>D21</f>
        <v>45000000</v>
      </c>
      <c r="W21" s="51"/>
      <c r="X21" s="41"/>
      <c r="Y21" s="47">
        <f t="shared" si="0"/>
        <v>45000000</v>
      </c>
      <c r="Z21" s="48">
        <f t="shared" si="1"/>
        <v>0</v>
      </c>
    </row>
    <row r="22" spans="1:26" x14ac:dyDescent="0.25">
      <c r="A22" s="41">
        <v>14</v>
      </c>
      <c r="B22" s="42" t="s">
        <v>122</v>
      </c>
      <c r="C22" s="50" t="s">
        <v>17</v>
      </c>
      <c r="D22" s="44">
        <f>'INVERSION (2)'!C20</f>
        <v>650000000</v>
      </c>
      <c r="E22" s="41"/>
      <c r="F22" s="41"/>
      <c r="G22" s="41"/>
      <c r="H22" s="51">
        <f>D22</f>
        <v>650000000</v>
      </c>
      <c r="I22" s="41"/>
      <c r="J22" s="41"/>
      <c r="K22" s="41"/>
      <c r="L22" s="41"/>
      <c r="M22" s="41"/>
      <c r="N22" s="41"/>
      <c r="O22" s="41"/>
      <c r="P22" s="41"/>
      <c r="Q22" s="41"/>
      <c r="R22" s="41"/>
      <c r="S22" s="41"/>
      <c r="T22" s="41"/>
      <c r="U22" s="41"/>
      <c r="V22" s="41"/>
      <c r="W22" s="41"/>
      <c r="X22" s="41"/>
      <c r="Y22" s="47">
        <f t="shared" si="0"/>
        <v>650000000</v>
      </c>
      <c r="Z22" s="48">
        <f t="shared" si="1"/>
        <v>0</v>
      </c>
    </row>
    <row r="23" spans="1:26" x14ac:dyDescent="0.25">
      <c r="A23" s="41">
        <v>15</v>
      </c>
      <c r="B23" s="42" t="s">
        <v>123</v>
      </c>
      <c r="C23" s="50" t="s">
        <v>18</v>
      </c>
      <c r="D23" s="44">
        <f>'INVERSION (2)'!C21</f>
        <v>25688717.370000001</v>
      </c>
      <c r="E23" s="41"/>
      <c r="F23" s="41"/>
      <c r="G23" s="41"/>
      <c r="H23" s="41"/>
      <c r="I23" s="41"/>
      <c r="J23" s="41"/>
      <c r="K23" s="41"/>
      <c r="L23" s="41"/>
      <c r="M23" s="41"/>
      <c r="N23" s="41"/>
      <c r="O23" s="51">
        <f>D23</f>
        <v>25688717.370000001</v>
      </c>
      <c r="P23" s="41"/>
      <c r="Q23" s="41"/>
      <c r="R23" s="41"/>
      <c r="S23" s="51"/>
      <c r="T23" s="41"/>
      <c r="U23" s="41"/>
      <c r="V23" s="41"/>
      <c r="W23" s="41"/>
      <c r="X23" s="41"/>
      <c r="Y23" s="47">
        <f t="shared" si="0"/>
        <v>25688717.370000001</v>
      </c>
      <c r="Z23" s="48">
        <f t="shared" si="1"/>
        <v>0</v>
      </c>
    </row>
    <row r="24" spans="1:26" x14ac:dyDescent="0.25">
      <c r="A24" s="41">
        <v>16</v>
      </c>
      <c r="B24" s="42" t="s">
        <v>124</v>
      </c>
      <c r="C24" s="50" t="s">
        <v>19</v>
      </c>
      <c r="D24" s="44">
        <f>'INVERSION (2)'!C22</f>
        <v>741000000</v>
      </c>
      <c r="E24" s="41"/>
      <c r="F24" s="51">
        <f>D24</f>
        <v>741000000</v>
      </c>
      <c r="G24" s="41"/>
      <c r="H24" s="41"/>
      <c r="I24" s="41"/>
      <c r="J24" s="41"/>
      <c r="K24" s="41"/>
      <c r="L24" s="41"/>
      <c r="M24" s="41"/>
      <c r="N24" s="41"/>
      <c r="O24" s="41"/>
      <c r="P24" s="41"/>
      <c r="Q24" s="41"/>
      <c r="R24" s="41"/>
      <c r="S24" s="41"/>
      <c r="T24" s="41"/>
      <c r="U24" s="41"/>
      <c r="V24" s="41"/>
      <c r="W24" s="41"/>
      <c r="X24" s="41"/>
      <c r="Y24" s="47">
        <f t="shared" si="0"/>
        <v>741000000</v>
      </c>
      <c r="Z24" s="48">
        <f t="shared" si="1"/>
        <v>0</v>
      </c>
    </row>
    <row r="25" spans="1:26" x14ac:dyDescent="0.25">
      <c r="A25" s="41">
        <v>17</v>
      </c>
      <c r="B25" s="42" t="s">
        <v>125</v>
      </c>
      <c r="C25" s="50" t="s">
        <v>20</v>
      </c>
      <c r="D25" s="44">
        <f>'INVERSION (2)'!C23</f>
        <v>62727015.831100002</v>
      </c>
      <c r="E25" s="41"/>
      <c r="F25" s="41"/>
      <c r="G25" s="41"/>
      <c r="H25" s="41"/>
      <c r="I25" s="51">
        <f>D25</f>
        <v>62727015.831100002</v>
      </c>
      <c r="J25" s="41"/>
      <c r="K25" s="41"/>
      <c r="L25" s="41"/>
      <c r="M25" s="41"/>
      <c r="N25" s="41"/>
      <c r="O25" s="41"/>
      <c r="P25" s="41"/>
      <c r="Q25" s="41"/>
      <c r="R25" s="41"/>
      <c r="S25" s="41"/>
      <c r="T25" s="41"/>
      <c r="U25" s="41"/>
      <c r="V25" s="41"/>
      <c r="W25" s="41"/>
      <c r="X25" s="41"/>
      <c r="Y25" s="47">
        <f t="shared" si="0"/>
        <v>62727015.831100002</v>
      </c>
      <c r="Z25" s="48">
        <f t="shared" si="1"/>
        <v>0</v>
      </c>
    </row>
    <row r="26" spans="1:26" x14ac:dyDescent="0.25">
      <c r="A26" s="41">
        <v>18</v>
      </c>
      <c r="B26" s="42" t="s">
        <v>126</v>
      </c>
      <c r="C26" s="50" t="s">
        <v>21</v>
      </c>
      <c r="D26" s="44">
        <f>'INVERSION (2)'!C24</f>
        <v>87864507.900000006</v>
      </c>
      <c r="E26" s="41"/>
      <c r="F26" s="41"/>
      <c r="G26" s="41"/>
      <c r="H26" s="41"/>
      <c r="I26" s="41"/>
      <c r="J26" s="41"/>
      <c r="K26" s="41"/>
      <c r="L26" s="41"/>
      <c r="M26" s="41"/>
      <c r="N26" s="51">
        <f>D26</f>
        <v>87864507.900000006</v>
      </c>
      <c r="O26" s="41"/>
      <c r="P26" s="41"/>
      <c r="Q26" s="41"/>
      <c r="R26" s="41"/>
      <c r="S26" s="41"/>
      <c r="T26" s="41"/>
      <c r="U26" s="41"/>
      <c r="V26" s="41"/>
      <c r="W26" s="41"/>
      <c r="X26" s="41"/>
      <c r="Y26" s="47">
        <f t="shared" si="0"/>
        <v>87864507.900000006</v>
      </c>
      <c r="Z26" s="48">
        <f t="shared" si="1"/>
        <v>0</v>
      </c>
    </row>
    <row r="27" spans="1:26" x14ac:dyDescent="0.25">
      <c r="A27" s="41">
        <v>23</v>
      </c>
      <c r="B27" s="42" t="s">
        <v>127</v>
      </c>
      <c r="C27" s="50" t="s">
        <v>22</v>
      </c>
      <c r="D27" s="44">
        <f>'INVERSION (2)'!C25</f>
        <v>3800000000</v>
      </c>
      <c r="E27" s="41"/>
      <c r="F27" s="51">
        <f t="shared" ref="F27" si="2">D27</f>
        <v>3800000000</v>
      </c>
      <c r="G27" s="41"/>
      <c r="H27" s="41"/>
      <c r="I27" s="41"/>
      <c r="J27" s="41"/>
      <c r="K27" s="41"/>
      <c r="L27" s="41"/>
      <c r="M27" s="41"/>
      <c r="N27" s="41"/>
      <c r="O27" s="41"/>
      <c r="P27" s="41"/>
      <c r="Q27" s="41"/>
      <c r="R27" s="41"/>
      <c r="S27" s="41"/>
      <c r="T27" s="41"/>
      <c r="U27" s="41"/>
      <c r="V27" s="41"/>
      <c r="W27" s="41"/>
      <c r="X27" s="41"/>
      <c r="Y27" s="47">
        <f t="shared" si="0"/>
        <v>3800000000</v>
      </c>
      <c r="Z27" s="48">
        <f t="shared" si="1"/>
        <v>0</v>
      </c>
    </row>
    <row r="28" spans="1:26" x14ac:dyDescent="0.25">
      <c r="A28" s="41">
        <v>19</v>
      </c>
      <c r="B28" s="42" t="s">
        <v>128</v>
      </c>
      <c r="C28" s="50" t="s">
        <v>23</v>
      </c>
      <c r="D28" s="44">
        <f>'INVERSION (2)'!C26</f>
        <v>6317000000</v>
      </c>
      <c r="E28" s="41"/>
      <c r="F28" s="51">
        <f>D28</f>
        <v>6317000000</v>
      </c>
      <c r="G28" s="41"/>
      <c r="H28" s="41"/>
      <c r="I28" s="41"/>
      <c r="J28" s="41"/>
      <c r="K28" s="41"/>
      <c r="L28" s="41"/>
      <c r="M28" s="41"/>
      <c r="N28" s="41"/>
      <c r="O28" s="41"/>
      <c r="P28" s="41"/>
      <c r="Q28" s="41"/>
      <c r="R28" s="41"/>
      <c r="S28" s="41"/>
      <c r="T28" s="41"/>
      <c r="U28" s="41"/>
      <c r="V28" s="41"/>
      <c r="W28" s="41"/>
      <c r="X28" s="41"/>
      <c r="Y28" s="47">
        <f t="shared" si="0"/>
        <v>6317000000</v>
      </c>
      <c r="Z28" s="48">
        <f t="shared" si="1"/>
        <v>0</v>
      </c>
    </row>
    <row r="29" spans="1:26" x14ac:dyDescent="0.25">
      <c r="A29" s="41">
        <v>26</v>
      </c>
      <c r="B29" s="42" t="s">
        <v>129</v>
      </c>
      <c r="C29" s="50" t="s">
        <v>130</v>
      </c>
      <c r="D29" s="54"/>
      <c r="E29" s="41"/>
      <c r="F29" s="41"/>
      <c r="G29" s="41"/>
      <c r="H29" s="41"/>
      <c r="I29" s="41"/>
      <c r="J29" s="41"/>
      <c r="K29" s="41"/>
      <c r="L29" s="41"/>
      <c r="M29" s="41"/>
      <c r="N29" s="41"/>
      <c r="O29" s="41"/>
      <c r="P29" s="41"/>
      <c r="Q29" s="41"/>
      <c r="R29" s="41"/>
      <c r="S29" s="41"/>
      <c r="T29" s="41"/>
      <c r="U29" s="41"/>
      <c r="V29" s="41"/>
      <c r="W29" s="41"/>
      <c r="X29" s="41"/>
      <c r="Y29" s="47">
        <f t="shared" si="0"/>
        <v>0</v>
      </c>
      <c r="Z29" s="48">
        <f t="shared" si="1"/>
        <v>0</v>
      </c>
    </row>
    <row r="30" spans="1:26" x14ac:dyDescent="0.25">
      <c r="A30" s="41">
        <v>20</v>
      </c>
      <c r="B30" s="42" t="s">
        <v>131</v>
      </c>
      <c r="C30" s="50" t="s">
        <v>24</v>
      </c>
      <c r="D30" s="44">
        <f>'INVERSION (2)'!C27</f>
        <v>482540320</v>
      </c>
      <c r="E30" s="51">
        <f>D30</f>
        <v>482540320</v>
      </c>
      <c r="F30" s="41"/>
      <c r="G30" s="41"/>
      <c r="H30" s="41"/>
      <c r="I30" s="41"/>
      <c r="J30" s="41"/>
      <c r="K30" s="41"/>
      <c r="L30" s="41"/>
      <c r="M30" s="41"/>
      <c r="N30" s="41"/>
      <c r="O30" s="41"/>
      <c r="P30" s="41"/>
      <c r="Q30" s="41"/>
      <c r="R30" s="41"/>
      <c r="S30" s="41"/>
      <c r="T30" s="41"/>
      <c r="U30" s="41"/>
      <c r="V30" s="41"/>
      <c r="W30" s="41"/>
      <c r="X30" s="41"/>
      <c r="Y30" s="47">
        <f t="shared" si="0"/>
        <v>482540320</v>
      </c>
      <c r="Z30" s="48">
        <f t="shared" si="1"/>
        <v>0</v>
      </c>
    </row>
    <row r="31" spans="1:26" x14ac:dyDescent="0.25">
      <c r="A31" s="41">
        <v>21</v>
      </c>
      <c r="B31" s="42" t="s">
        <v>132</v>
      </c>
      <c r="C31" s="50" t="s">
        <v>25</v>
      </c>
      <c r="D31" s="44">
        <f>'INVERSION (2)'!C28</f>
        <v>669502225</v>
      </c>
      <c r="E31" s="51">
        <f>D31</f>
        <v>669502225</v>
      </c>
      <c r="F31" s="41"/>
      <c r="G31" s="41"/>
      <c r="H31" s="41"/>
      <c r="I31" s="41"/>
      <c r="J31" s="41"/>
      <c r="K31" s="41"/>
      <c r="L31" s="41"/>
      <c r="M31" s="41"/>
      <c r="N31" s="41"/>
      <c r="O31" s="41"/>
      <c r="P31" s="41"/>
      <c r="Q31" s="41"/>
      <c r="R31" s="41"/>
      <c r="S31" s="41"/>
      <c r="T31" s="41"/>
      <c r="U31" s="41"/>
      <c r="V31" s="41"/>
      <c r="W31" s="41"/>
      <c r="X31" s="41"/>
      <c r="Y31" s="47">
        <f t="shared" si="0"/>
        <v>669502225</v>
      </c>
      <c r="Z31" s="48">
        <f t="shared" si="1"/>
        <v>0</v>
      </c>
    </row>
    <row r="32" spans="1:26" x14ac:dyDescent="0.25">
      <c r="A32" s="41">
        <v>22</v>
      </c>
      <c r="B32" s="56" t="s">
        <v>133</v>
      </c>
      <c r="C32" s="50" t="s">
        <v>26</v>
      </c>
      <c r="D32" s="44">
        <f>'INVERSION (2)'!C29</f>
        <v>5587838762</v>
      </c>
      <c r="E32" s="41"/>
      <c r="F32" s="51">
        <f>D32</f>
        <v>5587838762</v>
      </c>
      <c r="G32" s="41"/>
      <c r="H32" s="41"/>
      <c r="I32" s="41"/>
      <c r="J32" s="41"/>
      <c r="K32" s="41"/>
      <c r="L32" s="41"/>
      <c r="M32" s="41"/>
      <c r="N32" s="41"/>
      <c r="O32" s="41"/>
      <c r="P32" s="41"/>
      <c r="Q32" s="41"/>
      <c r="R32" s="41"/>
      <c r="S32" s="41"/>
      <c r="T32" s="41"/>
      <c r="U32" s="41"/>
      <c r="V32" s="41"/>
      <c r="W32" s="41"/>
      <c r="X32" s="41"/>
      <c r="Y32" s="47">
        <f t="shared" si="0"/>
        <v>5587838762</v>
      </c>
      <c r="Z32" s="48">
        <f t="shared" si="1"/>
        <v>0</v>
      </c>
    </row>
    <row r="33" spans="1:26" x14ac:dyDescent="0.25">
      <c r="A33" s="41">
        <v>23</v>
      </c>
      <c r="B33" s="56" t="s">
        <v>134</v>
      </c>
      <c r="C33" s="50" t="s">
        <v>135</v>
      </c>
      <c r="D33" s="44">
        <f>'INVERSION (2)'!C30</f>
        <v>988665778</v>
      </c>
      <c r="E33" s="41"/>
      <c r="F33" s="51">
        <f>D33</f>
        <v>988665778</v>
      </c>
      <c r="G33" s="41"/>
      <c r="H33" s="41"/>
      <c r="I33" s="41"/>
      <c r="J33" s="41"/>
      <c r="K33" s="41"/>
      <c r="L33" s="41"/>
      <c r="M33" s="41"/>
      <c r="N33" s="41"/>
      <c r="O33" s="41"/>
      <c r="P33" s="41"/>
      <c r="Q33" s="41"/>
      <c r="R33" s="41"/>
      <c r="S33" s="41"/>
      <c r="T33" s="41"/>
      <c r="U33" s="41"/>
      <c r="V33" s="41"/>
      <c r="W33" s="41"/>
      <c r="X33" s="41"/>
      <c r="Y33" s="47">
        <f t="shared" si="0"/>
        <v>988665778</v>
      </c>
      <c r="Z33" s="48">
        <f t="shared" si="1"/>
        <v>0</v>
      </c>
    </row>
    <row r="34" spans="1:26" x14ac:dyDescent="0.25">
      <c r="A34" s="41">
        <v>31</v>
      </c>
      <c r="B34" s="56" t="s">
        <v>136</v>
      </c>
      <c r="C34" s="50" t="s">
        <v>137</v>
      </c>
      <c r="D34" s="44">
        <f>'INVERSION (2)'!C31</f>
        <v>534716461</v>
      </c>
      <c r="E34" s="41"/>
      <c r="F34" s="51">
        <f>D34</f>
        <v>534716461</v>
      </c>
      <c r="G34" s="41"/>
      <c r="H34" s="41"/>
      <c r="I34" s="41"/>
      <c r="J34" s="41"/>
      <c r="K34" s="41"/>
      <c r="L34" s="41"/>
      <c r="M34" s="41"/>
      <c r="N34" s="41"/>
      <c r="O34" s="41"/>
      <c r="P34" s="41"/>
      <c r="Q34" s="41"/>
      <c r="R34" s="41"/>
      <c r="S34" s="41"/>
      <c r="T34" s="41"/>
      <c r="U34" s="41"/>
      <c r="V34" s="41"/>
      <c r="W34" s="41"/>
      <c r="X34" s="41"/>
      <c r="Y34" s="47">
        <f t="shared" si="0"/>
        <v>534716461</v>
      </c>
      <c r="Z34" s="48">
        <f t="shared" si="1"/>
        <v>0</v>
      </c>
    </row>
    <row r="35" spans="1:26" x14ac:dyDescent="0.25">
      <c r="A35" s="41">
        <v>24</v>
      </c>
      <c r="B35" s="56" t="s">
        <v>138</v>
      </c>
      <c r="C35" s="50" t="s">
        <v>27</v>
      </c>
      <c r="D35" s="44">
        <f>'INVERSION (2)'!C32</f>
        <v>412867332</v>
      </c>
      <c r="E35" s="41"/>
      <c r="F35" s="41"/>
      <c r="G35" s="41"/>
      <c r="H35" s="51">
        <f>D35</f>
        <v>412867332</v>
      </c>
      <c r="I35" s="41"/>
      <c r="J35" s="41"/>
      <c r="K35" s="41"/>
      <c r="L35" s="41"/>
      <c r="M35" s="41"/>
      <c r="N35" s="41"/>
      <c r="O35" s="41"/>
      <c r="P35" s="41"/>
      <c r="Q35" s="41"/>
      <c r="R35" s="41"/>
      <c r="S35" s="41"/>
      <c r="T35" s="41"/>
      <c r="U35" s="41"/>
      <c r="V35" s="41"/>
      <c r="W35" s="41"/>
      <c r="X35" s="41"/>
      <c r="Y35" s="47">
        <f t="shared" si="0"/>
        <v>412867332</v>
      </c>
      <c r="Z35" s="48">
        <f t="shared" si="1"/>
        <v>0</v>
      </c>
    </row>
    <row r="36" spans="1:26" x14ac:dyDescent="0.25">
      <c r="A36" s="41">
        <v>25</v>
      </c>
      <c r="B36" s="56" t="s">
        <v>139</v>
      </c>
      <c r="C36" s="50" t="s">
        <v>28</v>
      </c>
      <c r="D36" s="44">
        <f>'INVERSION (2)'!C33</f>
        <v>309650498</v>
      </c>
      <c r="E36" s="41"/>
      <c r="F36" s="41"/>
      <c r="G36" s="41"/>
      <c r="H36" s="41"/>
      <c r="I36" s="51">
        <f>D36</f>
        <v>309650498</v>
      </c>
      <c r="J36" s="41"/>
      <c r="K36" s="41"/>
      <c r="L36" s="41"/>
      <c r="M36" s="41"/>
      <c r="N36" s="41"/>
      <c r="O36" s="41"/>
      <c r="P36" s="41"/>
      <c r="Q36" s="41"/>
      <c r="R36" s="41"/>
      <c r="S36" s="41"/>
      <c r="T36" s="41"/>
      <c r="U36" s="41"/>
      <c r="V36" s="41"/>
      <c r="W36" s="41"/>
      <c r="X36" s="41"/>
      <c r="Y36" s="47">
        <f t="shared" si="0"/>
        <v>309650498</v>
      </c>
      <c r="Z36" s="48">
        <f t="shared" si="1"/>
        <v>0</v>
      </c>
    </row>
    <row r="37" spans="1:26" x14ac:dyDescent="0.25">
      <c r="A37" s="41">
        <v>26</v>
      </c>
      <c r="B37" s="56" t="s">
        <v>140</v>
      </c>
      <c r="C37" s="50" t="s">
        <v>29</v>
      </c>
      <c r="D37" s="44">
        <f>'INVERSION (2)'!C34</f>
        <v>3922239649</v>
      </c>
      <c r="E37" s="41"/>
      <c r="F37" s="41"/>
      <c r="G37" s="41"/>
      <c r="H37" s="51">
        <f>1692213798+537812054</f>
        <v>2230025852</v>
      </c>
      <c r="I37" s="51">
        <v>1692213797</v>
      </c>
      <c r="J37" s="41"/>
      <c r="K37" s="41"/>
      <c r="L37" s="41"/>
      <c r="M37" s="41"/>
      <c r="N37" s="41"/>
      <c r="O37" s="41"/>
      <c r="P37" s="41"/>
      <c r="Q37" s="41"/>
      <c r="R37" s="41"/>
      <c r="S37" s="41"/>
      <c r="T37" s="41"/>
      <c r="U37" s="41"/>
      <c r="V37" s="41"/>
      <c r="W37" s="41"/>
      <c r="X37" s="41"/>
      <c r="Y37" s="47">
        <f t="shared" si="0"/>
        <v>3922239649</v>
      </c>
      <c r="Z37" s="48">
        <f t="shared" si="1"/>
        <v>0</v>
      </c>
    </row>
    <row r="38" spans="1:26" x14ac:dyDescent="0.25">
      <c r="A38" s="41">
        <v>27</v>
      </c>
      <c r="B38" s="56" t="s">
        <v>141</v>
      </c>
      <c r="C38" s="50" t="s">
        <v>30</v>
      </c>
      <c r="D38" s="44">
        <f>'INVERSION (2)'!C35</f>
        <v>100958363</v>
      </c>
      <c r="E38" s="51">
        <f>D38</f>
        <v>100958363</v>
      </c>
      <c r="F38" s="41"/>
      <c r="G38" s="41"/>
      <c r="H38" s="41"/>
      <c r="I38" s="41"/>
      <c r="J38" s="41"/>
      <c r="K38" s="41"/>
      <c r="L38" s="41"/>
      <c r="M38" s="41"/>
      <c r="N38" s="41"/>
      <c r="O38" s="41"/>
      <c r="P38" s="41"/>
      <c r="Q38" s="41"/>
      <c r="R38" s="41"/>
      <c r="S38" s="41"/>
      <c r="T38" s="41"/>
      <c r="U38" s="41"/>
      <c r="V38" s="41"/>
      <c r="W38" s="41"/>
      <c r="X38" s="41"/>
      <c r="Y38" s="47">
        <f t="shared" si="0"/>
        <v>100958363</v>
      </c>
      <c r="Z38" s="48">
        <f t="shared" si="1"/>
        <v>0</v>
      </c>
    </row>
    <row r="39" spans="1:26" x14ac:dyDescent="0.25">
      <c r="A39" s="41">
        <v>28</v>
      </c>
      <c r="B39" s="56" t="s">
        <v>142</v>
      </c>
      <c r="C39" s="50" t="s">
        <v>31</v>
      </c>
      <c r="D39" s="44">
        <f>'INVERSION (2)'!C39</f>
        <v>1299926880</v>
      </c>
      <c r="E39" s="41"/>
      <c r="F39" s="41"/>
      <c r="G39" s="51">
        <f>D39</f>
        <v>1299926880</v>
      </c>
      <c r="H39" s="41"/>
      <c r="I39" s="41"/>
      <c r="J39" s="41"/>
      <c r="K39" s="41"/>
      <c r="L39" s="41"/>
      <c r="M39" s="41"/>
      <c r="N39" s="41"/>
      <c r="O39" s="41"/>
      <c r="P39" s="41"/>
      <c r="Q39" s="41"/>
      <c r="R39" s="41"/>
      <c r="S39" s="41"/>
      <c r="T39" s="41"/>
      <c r="U39" s="41"/>
      <c r="V39" s="41"/>
      <c r="W39" s="41"/>
      <c r="X39" s="41"/>
      <c r="Y39" s="47">
        <f t="shared" si="0"/>
        <v>1299926880</v>
      </c>
      <c r="Z39" s="48">
        <f t="shared" si="1"/>
        <v>0</v>
      </c>
    </row>
    <row r="40" spans="1:26" x14ac:dyDescent="0.25">
      <c r="A40" s="41">
        <v>37</v>
      </c>
      <c r="B40" s="56" t="s">
        <v>143</v>
      </c>
      <c r="C40" s="50" t="s">
        <v>32</v>
      </c>
      <c r="D40" s="44">
        <f>'INVERSION (2)'!C40</f>
        <v>3400000000</v>
      </c>
      <c r="E40" s="52">
        <v>2700000000</v>
      </c>
      <c r="F40" s="52">
        <v>700000000</v>
      </c>
      <c r="G40" s="41"/>
      <c r="H40" s="41"/>
      <c r="I40" s="41"/>
      <c r="J40" s="41"/>
      <c r="K40" s="41"/>
      <c r="L40" s="41"/>
      <c r="M40" s="41"/>
      <c r="N40" s="41"/>
      <c r="O40" s="41"/>
      <c r="P40" s="41"/>
      <c r="Q40" s="41"/>
      <c r="R40" s="41"/>
      <c r="S40" s="41"/>
      <c r="T40" s="41"/>
      <c r="U40" s="41"/>
      <c r="V40" s="41"/>
      <c r="W40" s="41"/>
      <c r="X40" s="41"/>
      <c r="Y40" s="47">
        <f t="shared" si="0"/>
        <v>3400000000</v>
      </c>
      <c r="Z40" s="48">
        <f t="shared" si="1"/>
        <v>0</v>
      </c>
    </row>
    <row r="41" spans="1:26" x14ac:dyDescent="0.25">
      <c r="A41" s="41">
        <v>29</v>
      </c>
      <c r="B41" s="56" t="s">
        <v>144</v>
      </c>
      <c r="C41" s="50" t="s">
        <v>33</v>
      </c>
      <c r="D41" s="44">
        <f>'INVERSION (2)'!C41</f>
        <v>722701.31850000005</v>
      </c>
      <c r="E41" s="51">
        <f>D41</f>
        <v>722701.31850000005</v>
      </c>
      <c r="F41" s="41"/>
      <c r="G41" s="41"/>
      <c r="H41" s="41"/>
      <c r="I41" s="41"/>
      <c r="J41" s="41"/>
      <c r="K41" s="41"/>
      <c r="L41" s="41"/>
      <c r="M41" s="41"/>
      <c r="N41" s="41"/>
      <c r="O41" s="41"/>
      <c r="P41" s="41"/>
      <c r="Q41" s="41"/>
      <c r="R41" s="41"/>
      <c r="S41" s="41"/>
      <c r="T41" s="41"/>
      <c r="U41" s="41"/>
      <c r="V41" s="41"/>
      <c r="W41" s="41"/>
      <c r="X41" s="41"/>
      <c r="Y41" s="47">
        <f t="shared" si="0"/>
        <v>722701.31850000005</v>
      </c>
      <c r="Z41" s="48">
        <f t="shared" si="1"/>
        <v>0</v>
      </c>
    </row>
    <row r="42" spans="1:26" x14ac:dyDescent="0.25">
      <c r="A42" s="41">
        <v>30</v>
      </c>
      <c r="B42" s="57" t="s">
        <v>145</v>
      </c>
      <c r="C42" s="50" t="s">
        <v>34</v>
      </c>
      <c r="D42" s="44">
        <f>'INVERSION (2)'!C42</f>
        <v>100000</v>
      </c>
      <c r="E42" s="41"/>
      <c r="F42" s="51">
        <f>D42</f>
        <v>100000</v>
      </c>
      <c r="G42" s="41"/>
      <c r="H42" s="41"/>
      <c r="I42" s="41"/>
      <c r="J42" s="41"/>
      <c r="K42" s="41"/>
      <c r="L42" s="41"/>
      <c r="M42" s="41"/>
      <c r="N42" s="41"/>
      <c r="O42" s="41"/>
      <c r="P42" s="41"/>
      <c r="Q42" s="41"/>
      <c r="R42" s="41"/>
      <c r="S42" s="41"/>
      <c r="T42" s="41"/>
      <c r="U42" s="41"/>
      <c r="V42" s="41"/>
      <c r="W42" s="41"/>
      <c r="X42" s="41"/>
      <c r="Y42" s="47">
        <f t="shared" si="0"/>
        <v>100000</v>
      </c>
      <c r="Z42" s="48">
        <f t="shared" si="1"/>
        <v>0</v>
      </c>
    </row>
    <row r="43" spans="1:26" x14ac:dyDescent="0.25">
      <c r="A43" s="41">
        <v>31</v>
      </c>
      <c r="B43" s="56" t="s">
        <v>146</v>
      </c>
      <c r="C43" s="58" t="s">
        <v>35</v>
      </c>
      <c r="D43" s="70">
        <f>'INVERSION (2)'!C43</f>
        <v>500000</v>
      </c>
      <c r="E43" s="41"/>
      <c r="F43" s="51">
        <f>D43</f>
        <v>500000</v>
      </c>
      <c r="G43" s="41"/>
      <c r="H43" s="41"/>
      <c r="I43" s="41"/>
      <c r="J43" s="41"/>
      <c r="K43" s="41"/>
      <c r="L43" s="41"/>
      <c r="M43" s="41"/>
      <c r="N43" s="41"/>
      <c r="O43" s="41"/>
      <c r="P43" s="41"/>
      <c r="Q43" s="41"/>
      <c r="R43" s="41"/>
      <c r="S43" s="41"/>
      <c r="T43" s="41"/>
      <c r="U43" s="41"/>
      <c r="V43" s="41"/>
      <c r="W43" s="41"/>
      <c r="X43" s="41"/>
      <c r="Y43" s="47">
        <f t="shared" si="0"/>
        <v>500000</v>
      </c>
      <c r="Z43" s="48">
        <f t="shared" si="1"/>
        <v>0</v>
      </c>
    </row>
    <row r="44" spans="1:26" x14ac:dyDescent="0.25">
      <c r="A44" s="41">
        <v>32</v>
      </c>
      <c r="B44" s="59" t="s">
        <v>147</v>
      </c>
      <c r="C44" s="60" t="s">
        <v>36</v>
      </c>
      <c r="D44" s="93">
        <f>'INVERSION (2)'!C44</f>
        <v>280000</v>
      </c>
      <c r="E44" s="41"/>
      <c r="F44" s="51">
        <f>D44</f>
        <v>280000</v>
      </c>
      <c r="G44" s="41"/>
      <c r="H44" s="41"/>
      <c r="I44" s="41"/>
      <c r="J44" s="41"/>
      <c r="K44" s="41"/>
      <c r="L44" s="41"/>
      <c r="M44" s="41"/>
      <c r="N44" s="41"/>
      <c r="O44" s="41"/>
      <c r="P44" s="41"/>
      <c r="Q44" s="41"/>
      <c r="R44" s="41"/>
      <c r="S44" s="41"/>
      <c r="T44" s="41"/>
      <c r="U44" s="41"/>
      <c r="V44" s="41"/>
      <c r="W44" s="41"/>
      <c r="X44" s="41"/>
      <c r="Y44" s="47">
        <f t="shared" si="0"/>
        <v>280000</v>
      </c>
      <c r="Z44" s="48">
        <f t="shared" si="1"/>
        <v>0</v>
      </c>
    </row>
    <row r="45" spans="1:26" x14ac:dyDescent="0.25">
      <c r="A45" s="41">
        <v>33</v>
      </c>
      <c r="B45" s="59" t="s">
        <v>148</v>
      </c>
      <c r="C45" s="60" t="s">
        <v>37</v>
      </c>
      <c r="D45" s="93">
        <f>'INVERSION (2)'!C45</f>
        <v>9957629.6420000009</v>
      </c>
      <c r="E45" s="41"/>
      <c r="F45" s="41"/>
      <c r="G45" s="41"/>
      <c r="H45" s="51">
        <f>D45</f>
        <v>9957629.6420000009</v>
      </c>
      <c r="I45" s="41"/>
      <c r="J45" s="41"/>
      <c r="K45" s="41"/>
      <c r="L45" s="41"/>
      <c r="M45" s="41"/>
      <c r="N45" s="41"/>
      <c r="O45" s="41"/>
      <c r="P45" s="41"/>
      <c r="Q45" s="41"/>
      <c r="R45" s="41"/>
      <c r="S45" s="41"/>
      <c r="T45" s="41"/>
      <c r="U45" s="41"/>
      <c r="V45" s="41"/>
      <c r="W45" s="41"/>
      <c r="X45" s="41"/>
      <c r="Y45" s="47">
        <f t="shared" si="0"/>
        <v>9957629.6420000009</v>
      </c>
      <c r="Z45" s="48">
        <f t="shared" si="1"/>
        <v>0</v>
      </c>
    </row>
    <row r="46" spans="1:26" x14ac:dyDescent="0.25">
      <c r="A46" s="41">
        <v>34</v>
      </c>
      <c r="B46" s="59" t="s">
        <v>149</v>
      </c>
      <c r="C46" s="60" t="s">
        <v>38</v>
      </c>
      <c r="D46" s="93">
        <f>'INVERSION (2)'!C46</f>
        <v>84891.365999999995</v>
      </c>
      <c r="E46" s="51">
        <f>D46</f>
        <v>84891.365999999995</v>
      </c>
      <c r="F46" s="41"/>
      <c r="G46" s="41"/>
      <c r="H46" s="41"/>
      <c r="I46" s="41"/>
      <c r="J46" s="41"/>
      <c r="K46" s="41"/>
      <c r="L46" s="41"/>
      <c r="M46" s="41"/>
      <c r="N46" s="41"/>
      <c r="O46" s="41"/>
      <c r="P46" s="41"/>
      <c r="Q46" s="41"/>
      <c r="R46" s="41"/>
      <c r="S46" s="41"/>
      <c r="T46" s="41"/>
      <c r="U46" s="41"/>
      <c r="V46" s="41"/>
      <c r="W46" s="41"/>
      <c r="X46" s="41"/>
      <c r="Y46" s="47">
        <f t="shared" si="0"/>
        <v>84891.365999999995</v>
      </c>
      <c r="Z46" s="48">
        <f t="shared" si="1"/>
        <v>0</v>
      </c>
    </row>
    <row r="47" spans="1:26" x14ac:dyDescent="0.25">
      <c r="A47" s="41">
        <v>35</v>
      </c>
      <c r="B47" s="59" t="s">
        <v>150</v>
      </c>
      <c r="C47" s="60" t="s">
        <v>39</v>
      </c>
      <c r="D47" s="93">
        <f>'INVERSION (2)'!C47</f>
        <v>3660.0375000000004</v>
      </c>
      <c r="E47" s="41"/>
      <c r="F47" s="41"/>
      <c r="G47" s="41"/>
      <c r="H47" s="41"/>
      <c r="I47" s="41"/>
      <c r="J47" s="41"/>
      <c r="K47" s="41"/>
      <c r="L47" s="41"/>
      <c r="M47" s="41"/>
      <c r="N47" s="41"/>
      <c r="O47" s="41"/>
      <c r="P47" s="41"/>
      <c r="Q47" s="41"/>
      <c r="R47" s="51">
        <f>D47</f>
        <v>3660.0375000000004</v>
      </c>
      <c r="S47" s="41"/>
      <c r="T47" s="41"/>
      <c r="U47" s="41"/>
      <c r="V47" s="41"/>
      <c r="W47" s="41"/>
      <c r="X47" s="41"/>
      <c r="Y47" s="47">
        <f t="shared" si="0"/>
        <v>3660.0375000000004</v>
      </c>
      <c r="Z47" s="48">
        <f t="shared" si="1"/>
        <v>0</v>
      </c>
    </row>
    <row r="48" spans="1:26" x14ac:dyDescent="0.25">
      <c r="A48" s="41">
        <v>45</v>
      </c>
      <c r="B48" s="59" t="s">
        <v>151</v>
      </c>
      <c r="C48" s="60" t="s">
        <v>152</v>
      </c>
      <c r="D48" s="61"/>
      <c r="E48" s="41"/>
      <c r="F48" s="41"/>
      <c r="G48" s="41"/>
      <c r="H48" s="41"/>
      <c r="I48" s="41"/>
      <c r="J48" s="41"/>
      <c r="K48" s="41"/>
      <c r="L48" s="41"/>
      <c r="M48" s="41"/>
      <c r="N48" s="41"/>
      <c r="O48" s="41"/>
      <c r="P48" s="41"/>
      <c r="Q48" s="41"/>
      <c r="R48" s="41"/>
      <c r="S48" s="41"/>
      <c r="T48" s="41"/>
      <c r="U48" s="41"/>
      <c r="V48" s="41"/>
      <c r="W48" s="41"/>
      <c r="X48" s="41"/>
      <c r="Y48" s="47">
        <f t="shared" si="0"/>
        <v>0</v>
      </c>
      <c r="Z48" s="48">
        <f t="shared" si="1"/>
        <v>0</v>
      </c>
    </row>
    <row r="49" spans="1:26" x14ac:dyDescent="0.25">
      <c r="A49" s="41">
        <v>36</v>
      </c>
      <c r="B49" s="59" t="s">
        <v>153</v>
      </c>
      <c r="C49" s="60" t="s">
        <v>40</v>
      </c>
      <c r="D49" s="93">
        <f>'INVERSION (2)'!C48</f>
        <v>3199357.5390000003</v>
      </c>
      <c r="E49" s="41"/>
      <c r="F49" s="41"/>
      <c r="G49" s="51">
        <f>D49</f>
        <v>3199357.5390000003</v>
      </c>
      <c r="H49" s="41"/>
      <c r="I49" s="41"/>
      <c r="J49" s="41"/>
      <c r="K49" s="41"/>
      <c r="L49" s="41"/>
      <c r="M49" s="41"/>
      <c r="N49" s="41"/>
      <c r="O49" s="41"/>
      <c r="P49" s="41"/>
      <c r="Q49" s="41"/>
      <c r="R49" s="41"/>
      <c r="S49" s="41"/>
      <c r="T49" s="41"/>
      <c r="U49" s="41"/>
      <c r="V49" s="41"/>
      <c r="W49" s="41"/>
      <c r="X49" s="41"/>
      <c r="Y49" s="47">
        <f t="shared" si="0"/>
        <v>3199357.5390000003</v>
      </c>
      <c r="Z49" s="48">
        <f t="shared" si="1"/>
        <v>0</v>
      </c>
    </row>
    <row r="50" spans="1:26" x14ac:dyDescent="0.25">
      <c r="A50" s="41">
        <v>37</v>
      </c>
      <c r="B50" s="59" t="s">
        <v>154</v>
      </c>
      <c r="C50" s="60" t="s">
        <v>41</v>
      </c>
      <c r="D50" s="93">
        <f>'INVERSION (2)'!C49</f>
        <v>496233064.41450006</v>
      </c>
      <c r="E50" s="41"/>
      <c r="F50" s="41"/>
      <c r="G50" s="51">
        <f>D50</f>
        <v>496233064.41450006</v>
      </c>
      <c r="H50" s="41"/>
      <c r="I50" s="41"/>
      <c r="J50" s="41"/>
      <c r="K50" s="41"/>
      <c r="L50" s="41"/>
      <c r="M50" s="41"/>
      <c r="N50" s="41"/>
      <c r="O50" s="41"/>
      <c r="P50" s="41"/>
      <c r="Q50" s="41"/>
      <c r="R50" s="41"/>
      <c r="S50" s="41"/>
      <c r="T50" s="41"/>
      <c r="U50" s="41"/>
      <c r="V50" s="41"/>
      <c r="W50" s="41"/>
      <c r="X50" s="41"/>
      <c r="Y50" s="47">
        <f t="shared" si="0"/>
        <v>496233064.41450006</v>
      </c>
      <c r="Z50" s="48">
        <f t="shared" si="1"/>
        <v>0</v>
      </c>
    </row>
    <row r="51" spans="1:26" x14ac:dyDescent="0.25">
      <c r="A51" s="41">
        <v>48</v>
      </c>
      <c r="B51" s="59" t="s">
        <v>155</v>
      </c>
      <c r="C51" s="60" t="s">
        <v>156</v>
      </c>
      <c r="D51" s="61"/>
      <c r="E51" s="41"/>
      <c r="F51" s="41"/>
      <c r="G51" s="41"/>
      <c r="H51" s="41"/>
      <c r="I51" s="41"/>
      <c r="J51" s="41"/>
      <c r="K51" s="41"/>
      <c r="L51" s="41"/>
      <c r="M51" s="41"/>
      <c r="N51" s="41"/>
      <c r="O51" s="41"/>
      <c r="P51" s="41"/>
      <c r="Q51" s="41"/>
      <c r="R51" s="41"/>
      <c r="S51" s="41"/>
      <c r="T51" s="41"/>
      <c r="U51" s="41"/>
      <c r="V51" s="41"/>
      <c r="W51" s="41"/>
      <c r="X51" s="41"/>
      <c r="Y51" s="47">
        <f t="shared" si="0"/>
        <v>0</v>
      </c>
      <c r="Z51" s="48">
        <f t="shared" si="1"/>
        <v>0</v>
      </c>
    </row>
    <row r="52" spans="1:26" x14ac:dyDescent="0.25">
      <c r="A52" s="41">
        <v>49</v>
      </c>
      <c r="B52" s="59" t="s">
        <v>157</v>
      </c>
      <c r="C52" s="60" t="s">
        <v>158</v>
      </c>
      <c r="D52" s="61"/>
      <c r="E52" s="41"/>
      <c r="F52" s="41"/>
      <c r="G52" s="41"/>
      <c r="H52" s="41"/>
      <c r="I52" s="41"/>
      <c r="J52" s="41"/>
      <c r="K52" s="41"/>
      <c r="L52" s="41"/>
      <c r="M52" s="41"/>
      <c r="N52" s="41"/>
      <c r="O52" s="41"/>
      <c r="P52" s="41"/>
      <c r="Q52" s="41"/>
      <c r="R52" s="41"/>
      <c r="S52" s="41"/>
      <c r="T52" s="41"/>
      <c r="U52" s="41"/>
      <c r="V52" s="41"/>
      <c r="W52" s="41"/>
      <c r="X52" s="41"/>
      <c r="Y52" s="47">
        <f t="shared" si="0"/>
        <v>0</v>
      </c>
      <c r="Z52" s="48">
        <f t="shared" si="1"/>
        <v>0</v>
      </c>
    </row>
    <row r="53" spans="1:26" x14ac:dyDescent="0.25">
      <c r="A53" s="41">
        <v>50</v>
      </c>
      <c r="B53" s="59" t="s">
        <v>159</v>
      </c>
      <c r="C53" s="60" t="s">
        <v>160</v>
      </c>
      <c r="D53" s="61"/>
      <c r="E53" s="41"/>
      <c r="F53" s="41"/>
      <c r="G53" s="41"/>
      <c r="H53" s="41"/>
      <c r="I53" s="41"/>
      <c r="J53" s="41"/>
      <c r="K53" s="41"/>
      <c r="L53" s="41"/>
      <c r="M53" s="41"/>
      <c r="N53" s="41"/>
      <c r="O53" s="41"/>
      <c r="P53" s="41"/>
      <c r="Q53" s="41"/>
      <c r="R53" s="41"/>
      <c r="S53" s="41"/>
      <c r="T53" s="41"/>
      <c r="U53" s="41"/>
      <c r="V53" s="41"/>
      <c r="W53" s="41"/>
      <c r="X53" s="41"/>
      <c r="Y53" s="47">
        <f t="shared" si="0"/>
        <v>0</v>
      </c>
      <c r="Z53" s="48">
        <f t="shared" si="1"/>
        <v>0</v>
      </c>
    </row>
    <row r="54" spans="1:26" x14ac:dyDescent="0.25">
      <c r="A54" s="41">
        <v>38</v>
      </c>
      <c r="B54" s="59" t="s">
        <v>161</v>
      </c>
      <c r="C54" s="60" t="s">
        <v>42</v>
      </c>
      <c r="D54" s="93">
        <f>'INVERSION (2)'!C50</f>
        <v>1102376.0264999999</v>
      </c>
      <c r="E54" s="41"/>
      <c r="F54" s="41"/>
      <c r="G54" s="41"/>
      <c r="H54" s="41"/>
      <c r="I54" s="41"/>
      <c r="J54" s="41"/>
      <c r="K54" s="41"/>
      <c r="L54" s="41"/>
      <c r="M54" s="41"/>
      <c r="N54" s="41"/>
      <c r="O54" s="51">
        <f>D54</f>
        <v>1102376.0264999999</v>
      </c>
      <c r="P54" s="41"/>
      <c r="Q54" s="41"/>
      <c r="R54" s="41"/>
      <c r="S54" s="51"/>
      <c r="T54" s="41"/>
      <c r="U54" s="41"/>
      <c r="V54" s="41"/>
      <c r="W54" s="41"/>
      <c r="X54" s="41"/>
      <c r="Y54" s="47">
        <f t="shared" si="0"/>
        <v>1102376.0264999999</v>
      </c>
      <c r="Z54" s="48">
        <f t="shared" si="1"/>
        <v>0</v>
      </c>
    </row>
    <row r="55" spans="1:26" x14ac:dyDescent="0.25">
      <c r="A55" s="41">
        <v>39</v>
      </c>
      <c r="B55" s="59" t="s">
        <v>162</v>
      </c>
      <c r="C55" s="60" t="s">
        <v>43</v>
      </c>
      <c r="D55" s="93">
        <f>'INVERSION (2)'!C51</f>
        <v>1101340552.6200001</v>
      </c>
      <c r="E55" s="41"/>
      <c r="F55" s="41"/>
      <c r="G55" s="41"/>
      <c r="H55" s="41"/>
      <c r="I55" s="41"/>
      <c r="J55" s="41"/>
      <c r="K55" s="41"/>
      <c r="L55" s="51">
        <f>D55</f>
        <v>1101340552.6200001</v>
      </c>
      <c r="M55" s="41"/>
      <c r="N55" s="41"/>
      <c r="O55" s="41"/>
      <c r="P55" s="41"/>
      <c r="Q55" s="41"/>
      <c r="R55" s="41"/>
      <c r="S55" s="41"/>
      <c r="T55" s="41"/>
      <c r="U55" s="41"/>
      <c r="V55" s="41"/>
      <c r="W55" s="41"/>
      <c r="X55" s="41"/>
      <c r="Y55" s="47">
        <f t="shared" si="0"/>
        <v>1101340552.6200001</v>
      </c>
      <c r="Z55" s="48">
        <f t="shared" si="1"/>
        <v>0</v>
      </c>
    </row>
    <row r="56" spans="1:26" x14ac:dyDescent="0.25">
      <c r="A56" s="41">
        <v>40</v>
      </c>
      <c r="B56" s="59" t="s">
        <v>163</v>
      </c>
      <c r="C56" s="60" t="s">
        <v>44</v>
      </c>
      <c r="D56" s="93">
        <f>'INVERSION (2)'!C52</f>
        <v>136589809.65000001</v>
      </c>
      <c r="E56" s="41"/>
      <c r="F56" s="41"/>
      <c r="G56" s="41"/>
      <c r="H56" s="41"/>
      <c r="I56" s="41"/>
      <c r="J56" s="41"/>
      <c r="K56" s="41"/>
      <c r="L56" s="51">
        <f>D56</f>
        <v>136589809.65000001</v>
      </c>
      <c r="M56" s="41"/>
      <c r="N56" s="41"/>
      <c r="O56" s="41"/>
      <c r="P56" s="41"/>
      <c r="Q56" s="41"/>
      <c r="R56" s="41"/>
      <c r="S56" s="41"/>
      <c r="T56" s="41"/>
      <c r="U56" s="41"/>
      <c r="V56" s="41"/>
      <c r="W56" s="41"/>
      <c r="X56" s="41"/>
      <c r="Y56" s="47">
        <f t="shared" si="0"/>
        <v>136589809.65000001</v>
      </c>
      <c r="Z56" s="48">
        <f t="shared" si="1"/>
        <v>0</v>
      </c>
    </row>
    <row r="57" spans="1:26" x14ac:dyDescent="0.25">
      <c r="A57" s="41">
        <v>41</v>
      </c>
      <c r="B57" s="59" t="s">
        <v>164</v>
      </c>
      <c r="C57" s="60" t="s">
        <v>45</v>
      </c>
      <c r="D57" s="93">
        <f>'INVERSION (2)'!C53</f>
        <v>45198570.42750001</v>
      </c>
      <c r="E57" s="41"/>
      <c r="F57" s="41"/>
      <c r="G57" s="41"/>
      <c r="H57" s="41"/>
      <c r="I57" s="41"/>
      <c r="J57" s="41"/>
      <c r="K57" s="41"/>
      <c r="L57" s="41"/>
      <c r="M57" s="41"/>
      <c r="N57" s="41"/>
      <c r="O57" s="41"/>
      <c r="P57" s="51">
        <f>D57</f>
        <v>45198570.42750001</v>
      </c>
      <c r="Q57" s="41"/>
      <c r="R57" s="41"/>
      <c r="S57" s="51"/>
      <c r="T57" s="41"/>
      <c r="U57" s="41"/>
      <c r="V57" s="41"/>
      <c r="W57" s="41"/>
      <c r="X57" s="41"/>
      <c r="Y57" s="47">
        <f t="shared" si="0"/>
        <v>45198570.42750001</v>
      </c>
      <c r="Z57" s="48">
        <f t="shared" si="1"/>
        <v>0</v>
      </c>
    </row>
    <row r="58" spans="1:26" x14ac:dyDescent="0.25">
      <c r="A58" s="41">
        <v>42</v>
      </c>
      <c r="B58" s="59" t="s">
        <v>165</v>
      </c>
      <c r="C58" s="60" t="s">
        <v>46</v>
      </c>
      <c r="D58" s="93">
        <f>'INVERSION (2)'!C54</f>
        <v>118686725.96600001</v>
      </c>
      <c r="E58" s="41"/>
      <c r="F58" s="41"/>
      <c r="G58" s="41"/>
      <c r="H58" s="41"/>
      <c r="I58" s="41"/>
      <c r="J58" s="41"/>
      <c r="K58" s="41"/>
      <c r="L58" s="41"/>
      <c r="M58" s="41"/>
      <c r="N58" s="41"/>
      <c r="O58" s="41"/>
      <c r="P58" s="41"/>
      <c r="Q58" s="41"/>
      <c r="R58" s="51">
        <f>D58</f>
        <v>118686725.96600001</v>
      </c>
      <c r="S58" s="41"/>
      <c r="T58" s="41"/>
      <c r="U58" s="41"/>
      <c r="V58" s="41"/>
      <c r="W58" s="41"/>
      <c r="X58" s="41"/>
      <c r="Y58" s="47">
        <f t="shared" si="0"/>
        <v>118686725.96600001</v>
      </c>
      <c r="Z58" s="48">
        <f t="shared" si="1"/>
        <v>0</v>
      </c>
    </row>
    <row r="59" spans="1:26" x14ac:dyDescent="0.25">
      <c r="A59" s="41">
        <v>56</v>
      </c>
      <c r="B59" s="59" t="s">
        <v>166</v>
      </c>
      <c r="C59" s="60" t="s">
        <v>167</v>
      </c>
      <c r="D59" s="61"/>
      <c r="E59" s="41"/>
      <c r="F59" s="41"/>
      <c r="G59" s="41"/>
      <c r="H59" s="41"/>
      <c r="I59" s="41"/>
      <c r="J59" s="41"/>
      <c r="K59" s="41"/>
      <c r="L59" s="41"/>
      <c r="M59" s="41"/>
      <c r="N59" s="41"/>
      <c r="O59" s="41"/>
      <c r="P59" s="41"/>
      <c r="Q59" s="41"/>
      <c r="R59" s="41"/>
      <c r="S59" s="41"/>
      <c r="T59" s="41"/>
      <c r="U59" s="41"/>
      <c r="V59" s="41"/>
      <c r="W59" s="41"/>
      <c r="X59" s="41"/>
      <c r="Y59" s="47">
        <f t="shared" si="0"/>
        <v>0</v>
      </c>
      <c r="Z59" s="48">
        <f t="shared" si="1"/>
        <v>0</v>
      </c>
    </row>
    <row r="60" spans="1:26" x14ac:dyDescent="0.25">
      <c r="A60" s="41">
        <v>43</v>
      </c>
      <c r="B60" s="59" t="s">
        <v>168</v>
      </c>
      <c r="C60" s="60" t="s">
        <v>47</v>
      </c>
      <c r="D60" s="93">
        <f>'INVERSION (2)'!C55</f>
        <v>143816418.333</v>
      </c>
      <c r="E60" s="41"/>
      <c r="F60" s="41"/>
      <c r="G60" s="41"/>
      <c r="H60" s="41"/>
      <c r="I60" s="51"/>
      <c r="J60" s="41"/>
      <c r="K60" s="41"/>
      <c r="L60" s="41"/>
      <c r="M60" s="41"/>
      <c r="N60" s="41"/>
      <c r="O60" s="41"/>
      <c r="P60" s="41"/>
      <c r="Q60" s="41"/>
      <c r="R60" s="41"/>
      <c r="S60" s="41"/>
      <c r="T60" s="41"/>
      <c r="U60" s="41"/>
      <c r="V60" s="41"/>
      <c r="W60" s="51">
        <f>D60</f>
        <v>143816418.333</v>
      </c>
      <c r="X60" s="41"/>
      <c r="Y60" s="47">
        <f t="shared" si="0"/>
        <v>143816418.333</v>
      </c>
      <c r="Z60" s="48">
        <f t="shared" si="1"/>
        <v>0</v>
      </c>
    </row>
    <row r="61" spans="1:26" x14ac:dyDescent="0.25">
      <c r="A61" s="41">
        <v>44</v>
      </c>
      <c r="B61" s="59" t="s">
        <v>169</v>
      </c>
      <c r="C61" s="60" t="s">
        <v>48</v>
      </c>
      <c r="D61" s="93">
        <f>'INVERSION (2)'!C56</f>
        <v>25605693.634500001</v>
      </c>
      <c r="E61" s="41"/>
      <c r="F61" s="41"/>
      <c r="G61" s="41"/>
      <c r="H61" s="41"/>
      <c r="I61" s="41"/>
      <c r="J61" s="41"/>
      <c r="K61" s="41"/>
      <c r="L61" s="41"/>
      <c r="M61" s="41"/>
      <c r="N61" s="41"/>
      <c r="O61" s="51">
        <f>D61</f>
        <v>25605693.634500001</v>
      </c>
      <c r="P61" s="41"/>
      <c r="Q61" s="41"/>
      <c r="R61" s="41"/>
      <c r="S61" s="51"/>
      <c r="T61" s="41"/>
      <c r="U61" s="41"/>
      <c r="V61" s="41"/>
      <c r="W61" s="41"/>
      <c r="X61" s="41"/>
      <c r="Y61" s="47">
        <f t="shared" si="0"/>
        <v>25605693.634500001</v>
      </c>
      <c r="Z61" s="48">
        <f t="shared" si="1"/>
        <v>0</v>
      </c>
    </row>
    <row r="62" spans="1:26" x14ac:dyDescent="0.25">
      <c r="A62" s="41">
        <v>45</v>
      </c>
      <c r="B62" s="59" t="s">
        <v>170</v>
      </c>
      <c r="C62" s="60" t="s">
        <v>49</v>
      </c>
      <c r="D62" s="93">
        <f>'INVERSION (2)'!C57</f>
        <v>19574363.067000002</v>
      </c>
      <c r="E62" s="41"/>
      <c r="F62" s="41"/>
      <c r="G62" s="41"/>
      <c r="H62" s="41"/>
      <c r="I62" s="51">
        <f>D62</f>
        <v>19574363.067000002</v>
      </c>
      <c r="J62" s="41"/>
      <c r="K62" s="41"/>
      <c r="L62" s="41"/>
      <c r="M62" s="41"/>
      <c r="N62" s="41"/>
      <c r="O62" s="41"/>
      <c r="P62" s="41"/>
      <c r="Q62" s="41"/>
      <c r="R62" s="41"/>
      <c r="S62" s="41"/>
      <c r="T62" s="41"/>
      <c r="U62" s="41"/>
      <c r="V62" s="41"/>
      <c r="W62" s="41"/>
      <c r="X62" s="41"/>
      <c r="Y62" s="47">
        <f t="shared" si="0"/>
        <v>19574363.067000002</v>
      </c>
      <c r="Z62" s="48">
        <f t="shared" si="1"/>
        <v>0</v>
      </c>
    </row>
    <row r="63" spans="1:26" x14ac:dyDescent="0.25">
      <c r="A63" s="41">
        <v>46</v>
      </c>
      <c r="B63" s="59" t="s">
        <v>171</v>
      </c>
      <c r="C63" s="60" t="s">
        <v>50</v>
      </c>
      <c r="D63" s="93">
        <f>'INVERSION (2)'!C58</f>
        <v>12179677.518000001</v>
      </c>
      <c r="E63" s="41"/>
      <c r="F63" s="41"/>
      <c r="G63" s="41"/>
      <c r="H63" s="41"/>
      <c r="I63" s="41"/>
      <c r="J63" s="41"/>
      <c r="K63" s="41"/>
      <c r="L63" s="41"/>
      <c r="M63" s="41"/>
      <c r="N63" s="41"/>
      <c r="O63" s="41"/>
      <c r="P63" s="41"/>
      <c r="Q63" s="41"/>
      <c r="R63" s="41">
        <f>D63</f>
        <v>12179677.518000001</v>
      </c>
      <c r="S63" s="41"/>
      <c r="T63" s="41"/>
      <c r="U63" s="41"/>
      <c r="V63" s="41"/>
      <c r="W63" s="41"/>
      <c r="X63" s="41"/>
      <c r="Y63" s="47">
        <f t="shared" si="0"/>
        <v>12179677.518000001</v>
      </c>
      <c r="Z63" s="48">
        <f t="shared" si="1"/>
        <v>0</v>
      </c>
    </row>
    <row r="64" spans="1:26" x14ac:dyDescent="0.25">
      <c r="A64" s="41">
        <v>47</v>
      </c>
      <c r="B64" s="59" t="s">
        <v>172</v>
      </c>
      <c r="C64" s="60" t="s">
        <v>51</v>
      </c>
      <c r="D64" s="93">
        <f>'INVERSION (2)'!C59</f>
        <v>281391.978</v>
      </c>
      <c r="E64" s="51">
        <f>D64</f>
        <v>281391.978</v>
      </c>
      <c r="F64" s="41"/>
      <c r="G64" s="41"/>
      <c r="H64" s="41"/>
      <c r="I64" s="41"/>
      <c r="J64" s="41"/>
      <c r="K64" s="41"/>
      <c r="L64" s="41"/>
      <c r="M64" s="41"/>
      <c r="N64" s="41"/>
      <c r="O64" s="41"/>
      <c r="P64" s="41"/>
      <c r="Q64" s="41"/>
      <c r="R64" s="41"/>
      <c r="S64" s="41"/>
      <c r="T64" s="41"/>
      <c r="U64" s="41"/>
      <c r="V64" s="41"/>
      <c r="W64" s="41"/>
      <c r="X64" s="41"/>
      <c r="Y64" s="47">
        <f t="shared" si="0"/>
        <v>281391.978</v>
      </c>
      <c r="Z64" s="48">
        <f t="shared" si="1"/>
        <v>0</v>
      </c>
    </row>
    <row r="65" spans="1:26" x14ac:dyDescent="0.25">
      <c r="A65" s="41">
        <v>48</v>
      </c>
      <c r="B65" s="59" t="s">
        <v>173</v>
      </c>
      <c r="C65" s="60" t="s">
        <v>52</v>
      </c>
      <c r="D65" s="93">
        <f>'INVERSION (2)'!C60</f>
        <v>278035.26150000002</v>
      </c>
      <c r="E65" s="41"/>
      <c r="F65" s="41"/>
      <c r="G65" s="41"/>
      <c r="H65" s="41"/>
      <c r="I65" s="41"/>
      <c r="J65" s="41"/>
      <c r="K65" s="41"/>
      <c r="L65" s="41"/>
      <c r="M65" s="41"/>
      <c r="N65" s="41"/>
      <c r="O65" s="41"/>
      <c r="P65" s="41"/>
      <c r="Q65" s="41"/>
      <c r="R65" s="41"/>
      <c r="S65" s="41"/>
      <c r="T65" s="41"/>
      <c r="U65" s="41"/>
      <c r="V65" s="51">
        <f>D65</f>
        <v>278035.26150000002</v>
      </c>
      <c r="W65" s="51"/>
      <c r="X65" s="41"/>
      <c r="Y65" s="47">
        <f t="shared" si="0"/>
        <v>278035.26150000002</v>
      </c>
      <c r="Z65" s="48">
        <f t="shared" si="1"/>
        <v>0</v>
      </c>
    </row>
    <row r="66" spans="1:26" x14ac:dyDescent="0.25">
      <c r="A66" s="41">
        <v>49</v>
      </c>
      <c r="B66" s="59" t="s">
        <v>174</v>
      </c>
      <c r="C66" s="60" t="s">
        <v>53</v>
      </c>
      <c r="D66" s="93">
        <f>'INVERSION (2)'!C61</f>
        <v>66843.609000000011</v>
      </c>
      <c r="E66" s="41"/>
      <c r="F66" s="41"/>
      <c r="G66" s="41"/>
      <c r="H66" s="41"/>
      <c r="I66" s="51">
        <f>D66</f>
        <v>66843.609000000011</v>
      </c>
      <c r="J66" s="41"/>
      <c r="K66" s="41"/>
      <c r="L66" s="41"/>
      <c r="M66" s="41"/>
      <c r="N66" s="41"/>
      <c r="O66" s="41"/>
      <c r="P66" s="41"/>
      <c r="Q66" s="41"/>
      <c r="R66" s="41"/>
      <c r="S66" s="41"/>
      <c r="T66" s="41"/>
      <c r="U66" s="41"/>
      <c r="V66" s="41"/>
      <c r="W66" s="41"/>
      <c r="X66" s="41"/>
      <c r="Y66" s="47">
        <f t="shared" si="0"/>
        <v>66843.609000000011</v>
      </c>
      <c r="Z66" s="48">
        <f t="shared" si="1"/>
        <v>0</v>
      </c>
    </row>
    <row r="67" spans="1:26" x14ac:dyDescent="0.25">
      <c r="A67" s="41">
        <v>50</v>
      </c>
      <c r="B67" s="59" t="s">
        <v>175</v>
      </c>
      <c r="C67" s="60" t="s">
        <v>54</v>
      </c>
      <c r="D67" s="93">
        <f>'INVERSION (2)'!C62</f>
        <v>976461.1605</v>
      </c>
      <c r="E67" s="41"/>
      <c r="F67" s="41"/>
      <c r="G67" s="41"/>
      <c r="H67" s="51">
        <f>D67</f>
        <v>976461.1605</v>
      </c>
      <c r="I67" s="41"/>
      <c r="J67" s="41"/>
      <c r="K67" s="41"/>
      <c r="L67" s="41"/>
      <c r="M67" s="41"/>
      <c r="N67" s="41"/>
      <c r="O67" s="41"/>
      <c r="P67" s="41"/>
      <c r="Q67" s="41"/>
      <c r="R67" s="41"/>
      <c r="S67" s="41"/>
      <c r="T67" s="41"/>
      <c r="U67" s="41"/>
      <c r="V67" s="41"/>
      <c r="W67" s="41"/>
      <c r="X67" s="41"/>
      <c r="Y67" s="47">
        <f t="shared" si="0"/>
        <v>976461.1605</v>
      </c>
      <c r="Z67" s="48">
        <f t="shared" si="1"/>
        <v>0</v>
      </c>
    </row>
    <row r="68" spans="1:26" x14ac:dyDescent="0.25">
      <c r="A68" s="41">
        <v>51</v>
      </c>
      <c r="B68" s="59" t="s">
        <v>176</v>
      </c>
      <c r="C68" s="60" t="s">
        <v>55</v>
      </c>
      <c r="D68" s="93">
        <f>'INVERSION (2)'!C63</f>
        <v>1779600.8685000001</v>
      </c>
      <c r="E68" s="41"/>
      <c r="F68" s="41"/>
      <c r="G68" s="51">
        <f>D68</f>
        <v>1779600.8685000001</v>
      </c>
      <c r="H68" s="41"/>
      <c r="I68" s="41"/>
      <c r="J68" s="41"/>
      <c r="K68" s="41"/>
      <c r="L68" s="41"/>
      <c r="M68" s="41"/>
      <c r="N68" s="41"/>
      <c r="O68" s="41"/>
      <c r="P68" s="41"/>
      <c r="Q68" s="41"/>
      <c r="R68" s="41"/>
      <c r="S68" s="41"/>
      <c r="T68" s="41"/>
      <c r="U68" s="41"/>
      <c r="V68" s="41"/>
      <c r="W68" s="41"/>
      <c r="X68" s="41"/>
      <c r="Y68" s="47">
        <f t="shared" si="0"/>
        <v>1779600.8685000001</v>
      </c>
      <c r="Z68" s="48">
        <f t="shared" si="1"/>
        <v>0</v>
      </c>
    </row>
    <row r="69" spans="1:26" x14ac:dyDescent="0.25">
      <c r="A69" s="41">
        <v>52</v>
      </c>
      <c r="B69" s="59" t="s">
        <v>177</v>
      </c>
      <c r="C69" s="60" t="s">
        <v>56</v>
      </c>
      <c r="D69" s="93">
        <f>'INVERSION (2)'!C64</f>
        <v>400000</v>
      </c>
      <c r="E69" s="41"/>
      <c r="F69" s="51">
        <f>D69</f>
        <v>400000</v>
      </c>
      <c r="G69" s="41"/>
      <c r="H69" s="41"/>
      <c r="I69" s="41"/>
      <c r="J69" s="41"/>
      <c r="K69" s="41"/>
      <c r="L69" s="41"/>
      <c r="M69" s="41"/>
      <c r="N69" s="41"/>
      <c r="O69" s="41"/>
      <c r="P69" s="41"/>
      <c r="Q69" s="41"/>
      <c r="R69" s="41"/>
      <c r="S69" s="41"/>
      <c r="T69" s="41"/>
      <c r="U69" s="41"/>
      <c r="V69" s="41"/>
      <c r="W69" s="41"/>
      <c r="X69" s="41"/>
      <c r="Y69" s="47">
        <f t="shared" si="0"/>
        <v>400000</v>
      </c>
      <c r="Z69" s="48">
        <f t="shared" si="1"/>
        <v>0</v>
      </c>
    </row>
    <row r="70" spans="1:26" x14ac:dyDescent="0.25">
      <c r="A70" s="41">
        <v>67</v>
      </c>
      <c r="B70" s="59" t="s">
        <v>178</v>
      </c>
      <c r="C70" s="60" t="s">
        <v>179</v>
      </c>
      <c r="D70" s="61"/>
      <c r="E70" s="41"/>
      <c r="F70" s="41"/>
      <c r="G70" s="41"/>
      <c r="H70" s="41"/>
      <c r="I70" s="41"/>
      <c r="J70" s="41"/>
      <c r="K70" s="41"/>
      <c r="L70" s="41"/>
      <c r="M70" s="41"/>
      <c r="N70" s="41"/>
      <c r="O70" s="41"/>
      <c r="P70" s="41"/>
      <c r="Q70" s="41"/>
      <c r="R70" s="41"/>
      <c r="S70" s="41"/>
      <c r="T70" s="41"/>
      <c r="U70" s="41"/>
      <c r="V70" s="41"/>
      <c r="W70" s="41"/>
      <c r="X70" s="41"/>
      <c r="Y70" s="47">
        <f t="shared" si="0"/>
        <v>0</v>
      </c>
      <c r="Z70" s="48">
        <f t="shared" si="1"/>
        <v>0</v>
      </c>
    </row>
    <row r="71" spans="1:26" x14ac:dyDescent="0.25">
      <c r="A71" s="41">
        <v>53</v>
      </c>
      <c r="B71" s="59" t="s">
        <v>180</v>
      </c>
      <c r="C71" s="60" t="s">
        <v>57</v>
      </c>
      <c r="D71" s="93">
        <f>'INVERSION (2)'!C65</f>
        <v>2594272.8630000004</v>
      </c>
      <c r="E71" s="41"/>
      <c r="F71" s="41"/>
      <c r="G71" s="41"/>
      <c r="H71" s="41"/>
      <c r="I71" s="41"/>
      <c r="J71" s="41"/>
      <c r="K71" s="41"/>
      <c r="L71" s="41"/>
      <c r="M71" s="41"/>
      <c r="N71" s="41"/>
      <c r="O71" s="51"/>
      <c r="P71" s="41"/>
      <c r="Q71" s="41"/>
      <c r="R71" s="41"/>
      <c r="S71" s="51">
        <f>D71</f>
        <v>2594272.8630000004</v>
      </c>
      <c r="T71" s="41"/>
      <c r="U71" s="41"/>
      <c r="V71" s="41"/>
      <c r="W71" s="41"/>
      <c r="X71" s="41"/>
      <c r="Y71" s="47">
        <f t="shared" ref="Y71:Y78" si="3">SUM(E71:X71)</f>
        <v>2594272.8630000004</v>
      </c>
      <c r="Z71" s="48">
        <f t="shared" ref="Z71:Z78" si="4">D71-Y71</f>
        <v>0</v>
      </c>
    </row>
    <row r="72" spans="1:26" x14ac:dyDescent="0.25">
      <c r="A72" s="41">
        <v>54</v>
      </c>
      <c r="B72" s="59" t="s">
        <v>181</v>
      </c>
      <c r="C72" s="60" t="s">
        <v>58</v>
      </c>
      <c r="D72" s="93">
        <f>'INVERSION (2)'!C66</f>
        <v>2532972.0360000003</v>
      </c>
      <c r="E72" s="41"/>
      <c r="F72" s="41"/>
      <c r="G72" s="41"/>
      <c r="H72" s="41"/>
      <c r="I72" s="41"/>
      <c r="J72" s="41"/>
      <c r="K72" s="41"/>
      <c r="L72" s="41"/>
      <c r="M72" s="41"/>
      <c r="N72" s="41"/>
      <c r="O72" s="41"/>
      <c r="P72" s="51">
        <f>D72</f>
        <v>2532972.0360000003</v>
      </c>
      <c r="Q72" s="41"/>
      <c r="R72" s="41"/>
      <c r="S72" s="51"/>
      <c r="T72" s="41"/>
      <c r="U72" s="41"/>
      <c r="V72" s="41"/>
      <c r="W72" s="41"/>
      <c r="X72" s="41"/>
      <c r="Y72" s="47">
        <f t="shared" si="3"/>
        <v>2532972.0360000003</v>
      </c>
      <c r="Z72" s="48">
        <f t="shared" si="4"/>
        <v>0</v>
      </c>
    </row>
    <row r="73" spans="1:26" x14ac:dyDescent="0.25">
      <c r="A73" s="41">
        <v>70</v>
      </c>
      <c r="B73" s="62" t="s">
        <v>182</v>
      </c>
      <c r="C73" s="63" t="s">
        <v>183</v>
      </c>
      <c r="D73" s="64"/>
      <c r="E73" s="41"/>
      <c r="F73" s="41"/>
      <c r="G73" s="41"/>
      <c r="H73" s="41"/>
      <c r="I73" s="41"/>
      <c r="J73" s="41"/>
      <c r="K73" s="41"/>
      <c r="L73" s="41"/>
      <c r="M73" s="41"/>
      <c r="N73" s="41"/>
      <c r="O73" s="41"/>
      <c r="P73" s="41"/>
      <c r="Q73" s="41"/>
      <c r="R73" s="41"/>
      <c r="S73" s="41"/>
      <c r="T73" s="41"/>
      <c r="U73" s="41"/>
      <c r="V73" s="41"/>
      <c r="W73" s="41"/>
      <c r="X73" s="41"/>
      <c r="Y73" s="47">
        <f t="shared" si="3"/>
        <v>0</v>
      </c>
      <c r="Z73" s="48">
        <f t="shared" si="4"/>
        <v>0</v>
      </c>
    </row>
    <row r="74" spans="1:26" x14ac:dyDescent="0.25">
      <c r="A74" s="41">
        <v>71</v>
      </c>
      <c r="B74" s="62"/>
      <c r="C74" s="63"/>
      <c r="D74" s="64"/>
      <c r="E74" s="41"/>
      <c r="F74" s="41"/>
      <c r="G74" s="41"/>
      <c r="H74" s="41"/>
      <c r="I74" s="41"/>
      <c r="J74" s="41"/>
      <c r="K74" s="41"/>
      <c r="L74" s="41"/>
      <c r="M74" s="41"/>
      <c r="N74" s="41"/>
      <c r="O74" s="41"/>
      <c r="P74" s="41"/>
      <c r="Q74" s="41"/>
      <c r="R74" s="41"/>
      <c r="S74" s="41"/>
      <c r="T74" s="41"/>
      <c r="U74" s="41"/>
      <c r="V74" s="41"/>
      <c r="W74" s="41"/>
      <c r="X74" s="41"/>
      <c r="Y74" s="47">
        <f t="shared" si="3"/>
        <v>0</v>
      </c>
      <c r="Z74" s="48">
        <f t="shared" si="4"/>
        <v>0</v>
      </c>
    </row>
    <row r="75" spans="1:26" ht="15.75" thickBot="1" x14ac:dyDescent="0.3">
      <c r="A75" s="41"/>
      <c r="B75" s="65"/>
      <c r="C75" s="65" t="s">
        <v>59</v>
      </c>
      <c r="D75" s="66">
        <f>SUM(D6:D72)</f>
        <v>88734392925.827927</v>
      </c>
      <c r="E75" s="41"/>
      <c r="F75" s="41"/>
      <c r="G75" s="41"/>
      <c r="H75" s="41"/>
      <c r="I75" s="41"/>
      <c r="J75" s="41"/>
      <c r="K75" s="41"/>
      <c r="L75" s="41"/>
      <c r="M75" s="41"/>
      <c r="N75" s="41"/>
      <c r="O75" s="41"/>
      <c r="P75" s="41"/>
      <c r="Q75" s="41"/>
      <c r="R75" s="41"/>
      <c r="S75" s="41"/>
      <c r="T75" s="41"/>
      <c r="U75" s="41"/>
      <c r="V75" s="41"/>
      <c r="W75" s="41"/>
      <c r="X75" s="41"/>
      <c r="Y75" s="47"/>
      <c r="Z75" s="48"/>
    </row>
    <row r="76" spans="1:26" x14ac:dyDescent="0.25">
      <c r="A76" s="41"/>
      <c r="B76" s="62"/>
      <c r="C76" s="67" t="s">
        <v>60</v>
      </c>
      <c r="D76" s="68">
        <f>D77+D78</f>
        <v>1590000000</v>
      </c>
      <c r="E76" s="41"/>
      <c r="F76" s="41"/>
      <c r="G76" s="41"/>
      <c r="H76" s="41"/>
      <c r="I76" s="41"/>
      <c r="J76" s="41"/>
      <c r="K76" s="41"/>
      <c r="L76" s="41"/>
      <c r="M76" s="41"/>
      <c r="N76" s="41"/>
      <c r="O76" s="41"/>
      <c r="P76" s="41"/>
      <c r="Q76" s="41"/>
      <c r="R76" s="41"/>
      <c r="S76" s="41"/>
      <c r="T76" s="41"/>
      <c r="U76" s="41"/>
      <c r="V76" s="41"/>
      <c r="W76" s="41"/>
      <c r="X76" s="41"/>
      <c r="Y76" s="47"/>
      <c r="Z76" s="48"/>
    </row>
    <row r="77" spans="1:26" x14ac:dyDescent="0.25">
      <c r="A77" s="41"/>
      <c r="B77" s="62"/>
      <c r="C77" s="69" t="s">
        <v>61</v>
      </c>
      <c r="D77" s="70">
        <f>'INVERSION (2)'!C72</f>
        <v>950000000</v>
      </c>
      <c r="E77" s="41"/>
      <c r="F77" s="41"/>
      <c r="G77" s="41"/>
      <c r="H77" s="41"/>
      <c r="I77" s="51">
        <f>D77</f>
        <v>950000000</v>
      </c>
      <c r="J77" s="41"/>
      <c r="K77" s="41"/>
      <c r="L77" s="41"/>
      <c r="M77" s="41"/>
      <c r="N77" s="41"/>
      <c r="O77" s="41"/>
      <c r="P77" s="41"/>
      <c r="Q77" s="41"/>
      <c r="R77" s="41"/>
      <c r="S77" s="41"/>
      <c r="T77" s="41"/>
      <c r="U77" s="41"/>
      <c r="V77" s="41"/>
      <c r="W77" s="41"/>
      <c r="X77" s="41"/>
      <c r="Y77" s="47">
        <f t="shared" si="3"/>
        <v>950000000</v>
      </c>
      <c r="Z77" s="48">
        <f t="shared" si="4"/>
        <v>0</v>
      </c>
    </row>
    <row r="78" spans="1:26" x14ac:dyDescent="0.25">
      <c r="A78" s="41"/>
      <c r="B78" s="62"/>
      <c r="C78" s="69" t="s">
        <v>62</v>
      </c>
      <c r="D78" s="70">
        <f>'INVERSION (2)'!C73</f>
        <v>640000000</v>
      </c>
      <c r="E78" s="41"/>
      <c r="F78" s="41"/>
      <c r="G78" s="41"/>
      <c r="H78" s="51">
        <f>D78</f>
        <v>640000000</v>
      </c>
      <c r="I78" s="41"/>
      <c r="J78" s="41"/>
      <c r="K78" s="41"/>
      <c r="L78" s="41"/>
      <c r="M78" s="41"/>
      <c r="N78" s="41"/>
      <c r="O78" s="41"/>
      <c r="P78" s="41"/>
      <c r="Q78" s="41"/>
      <c r="R78" s="41"/>
      <c r="S78" s="41"/>
      <c r="T78" s="41"/>
      <c r="U78" s="41"/>
      <c r="V78" s="41"/>
      <c r="W78" s="41"/>
      <c r="X78" s="41"/>
      <c r="Y78" s="47">
        <f t="shared" si="3"/>
        <v>640000000</v>
      </c>
      <c r="Z78" s="48">
        <f t="shared" si="4"/>
        <v>0</v>
      </c>
    </row>
    <row r="79" spans="1:26" x14ac:dyDescent="0.25">
      <c r="A79" s="71"/>
      <c r="B79" s="72"/>
      <c r="C79" s="73" t="s">
        <v>63</v>
      </c>
      <c r="D79" s="74">
        <f>D75+D76</f>
        <v>90324392925.827927</v>
      </c>
      <c r="E79" s="71"/>
      <c r="F79" s="71"/>
      <c r="G79" s="71"/>
      <c r="H79" s="71"/>
      <c r="I79" s="71"/>
      <c r="J79" s="71"/>
      <c r="K79" s="71"/>
      <c r="L79" s="71"/>
      <c r="M79" s="71"/>
      <c r="N79" s="71"/>
      <c r="O79" s="71"/>
      <c r="P79" s="71"/>
      <c r="Q79" s="71"/>
      <c r="R79" s="71"/>
      <c r="S79" s="71"/>
      <c r="T79" s="71"/>
      <c r="U79" s="71"/>
      <c r="V79" s="71"/>
      <c r="W79" s="71"/>
      <c r="X79" s="71"/>
      <c r="Y79" s="47"/>
      <c r="Z79" s="48"/>
    </row>
    <row r="80" spans="1:26" x14ac:dyDescent="0.25">
      <c r="A80" s="41"/>
      <c r="B80" s="62"/>
      <c r="C80" s="73" t="s">
        <v>64</v>
      </c>
      <c r="D80" s="74">
        <f>D81+D83</f>
        <v>45797463575.445595</v>
      </c>
      <c r="E80" s="41"/>
      <c r="F80" s="41"/>
      <c r="G80" s="41"/>
      <c r="H80" s="41"/>
      <c r="I80" s="41"/>
      <c r="J80" s="41"/>
      <c r="K80" s="41"/>
      <c r="L80" s="41"/>
      <c r="M80" s="41"/>
      <c r="N80" s="41"/>
      <c r="O80" s="41"/>
      <c r="P80" s="41"/>
      <c r="Q80" s="41"/>
      <c r="R80" s="41"/>
      <c r="S80" s="41"/>
      <c r="T80" s="41"/>
      <c r="U80" s="41"/>
      <c r="V80" s="41"/>
      <c r="W80" s="41"/>
      <c r="X80" s="41"/>
      <c r="Y80" s="47"/>
      <c r="Z80" s="48"/>
    </row>
    <row r="81" spans="1:26" x14ac:dyDescent="0.25">
      <c r="A81" s="41"/>
      <c r="B81" s="62"/>
      <c r="C81" s="76" t="s">
        <v>65</v>
      </c>
      <c r="D81" s="77">
        <f>D82</f>
        <v>41109109339</v>
      </c>
      <c r="E81" s="41"/>
      <c r="F81" s="41"/>
      <c r="G81" s="41"/>
      <c r="H81" s="41"/>
      <c r="I81" s="41"/>
      <c r="J81" s="41"/>
      <c r="K81" s="41"/>
      <c r="L81" s="41"/>
      <c r="M81" s="41"/>
      <c r="N81" s="41"/>
      <c r="O81" s="41"/>
      <c r="P81" s="41"/>
      <c r="Q81" s="41"/>
      <c r="R81" s="41"/>
      <c r="S81" s="41"/>
      <c r="T81" s="41"/>
      <c r="U81" s="41"/>
      <c r="V81" s="41"/>
      <c r="W81" s="41"/>
      <c r="X81" s="41"/>
      <c r="Y81" s="47"/>
      <c r="Z81" s="48"/>
    </row>
    <row r="82" spans="1:26" x14ac:dyDescent="0.25">
      <c r="A82" s="41"/>
      <c r="B82" s="62"/>
      <c r="C82" s="69" t="s">
        <v>66</v>
      </c>
      <c r="D82" s="78">
        <f>'INVERSION (2)'!C77</f>
        <v>41109109339</v>
      </c>
      <c r="E82" s="41"/>
      <c r="F82" s="41"/>
      <c r="G82" s="41"/>
      <c r="H82" s="41"/>
      <c r="I82" s="41"/>
      <c r="J82" s="41"/>
      <c r="K82" s="41"/>
      <c r="L82" s="41"/>
      <c r="M82" s="41"/>
      <c r="N82" s="41"/>
      <c r="O82" s="41"/>
      <c r="P82" s="41"/>
      <c r="Q82" s="41"/>
      <c r="R82" s="41"/>
      <c r="S82" s="41"/>
      <c r="T82" s="41"/>
      <c r="U82" s="41"/>
      <c r="V82" s="41"/>
      <c r="W82" s="41"/>
      <c r="X82" s="41"/>
      <c r="Y82" s="47"/>
      <c r="Z82" s="48"/>
    </row>
    <row r="83" spans="1:26" x14ac:dyDescent="0.25">
      <c r="A83" s="41"/>
      <c r="B83" s="62"/>
      <c r="C83" s="76" t="s">
        <v>67</v>
      </c>
      <c r="D83" s="77">
        <f>D84+D85</f>
        <v>4688354236.4455938</v>
      </c>
      <c r="E83" s="41"/>
      <c r="F83" s="41"/>
      <c r="G83" s="41"/>
      <c r="H83" s="41"/>
      <c r="I83" s="41"/>
      <c r="J83" s="41"/>
      <c r="K83" s="41"/>
      <c r="L83" s="41"/>
      <c r="M83" s="41"/>
      <c r="N83" s="41"/>
      <c r="O83" s="41"/>
      <c r="P83" s="41"/>
      <c r="Q83" s="41"/>
      <c r="R83" s="41"/>
      <c r="S83" s="41"/>
      <c r="T83" s="41"/>
      <c r="U83" s="41"/>
      <c r="V83" s="41"/>
      <c r="W83" s="41"/>
      <c r="X83" s="41"/>
      <c r="Y83" s="47"/>
      <c r="Z83" s="48"/>
    </row>
    <row r="84" spans="1:26" x14ac:dyDescent="0.25">
      <c r="A84" s="41"/>
      <c r="B84" s="62"/>
      <c r="C84" s="69" t="s">
        <v>68</v>
      </c>
      <c r="D84" s="78">
        <f>'INVERSION (2)'!C80</f>
        <v>2538811305.1102824</v>
      </c>
      <c r="E84" s="41"/>
      <c r="F84" s="41"/>
      <c r="G84" s="41"/>
      <c r="H84" s="41"/>
      <c r="I84" s="41"/>
      <c r="J84" s="41"/>
      <c r="K84" s="41"/>
      <c r="L84" s="41"/>
      <c r="M84" s="41"/>
      <c r="N84" s="41"/>
      <c r="O84" s="41"/>
      <c r="P84" s="41"/>
      <c r="Q84" s="41"/>
      <c r="R84" s="41"/>
      <c r="S84" s="41"/>
      <c r="T84" s="41"/>
      <c r="U84" s="41"/>
      <c r="V84" s="41"/>
      <c r="W84" s="41"/>
      <c r="X84" s="41"/>
      <c r="Y84" s="47"/>
      <c r="Z84" s="48"/>
    </row>
    <row r="85" spans="1:26" x14ac:dyDescent="0.25">
      <c r="A85" s="41"/>
      <c r="B85" s="62"/>
      <c r="C85" s="69" t="s">
        <v>69</v>
      </c>
      <c r="D85" s="78">
        <f>'INVERSION (2)'!C81</f>
        <v>2149542931.3353114</v>
      </c>
      <c r="E85" s="41"/>
      <c r="F85" s="41"/>
      <c r="G85" s="41"/>
      <c r="H85" s="41"/>
      <c r="I85" s="41"/>
      <c r="J85" s="41"/>
      <c r="K85" s="41"/>
      <c r="L85" s="41"/>
      <c r="M85" s="41"/>
      <c r="N85" s="41"/>
      <c r="O85" s="41"/>
      <c r="P85" s="41"/>
      <c r="Q85" s="41"/>
      <c r="R85" s="41"/>
      <c r="S85" s="41"/>
      <c r="T85" s="41"/>
      <c r="U85" s="41"/>
      <c r="V85" s="41"/>
      <c r="W85" s="41"/>
      <c r="X85" s="41"/>
      <c r="Y85" s="47"/>
      <c r="Z85" s="48"/>
    </row>
    <row r="86" spans="1:26" x14ac:dyDescent="0.25">
      <c r="A86" s="41"/>
      <c r="B86" s="62"/>
      <c r="C86" s="73" t="s">
        <v>70</v>
      </c>
      <c r="D86" s="74">
        <f>D87+D88+D89+D90</f>
        <v>6651974223.3768864</v>
      </c>
      <c r="E86" s="41"/>
      <c r="F86" s="41"/>
      <c r="G86" s="41"/>
      <c r="H86" s="41"/>
      <c r="I86" s="41"/>
      <c r="J86" s="41"/>
      <c r="K86" s="41"/>
      <c r="L86" s="41"/>
      <c r="M86" s="41"/>
      <c r="N86" s="41"/>
      <c r="O86" s="41"/>
      <c r="P86" s="41"/>
      <c r="Q86" s="41"/>
      <c r="R86" s="41"/>
      <c r="S86" s="41"/>
      <c r="T86" s="41"/>
      <c r="U86" s="41"/>
      <c r="V86" s="41"/>
      <c r="W86" s="41"/>
      <c r="X86" s="41"/>
      <c r="Y86" s="47"/>
      <c r="Z86" s="48"/>
    </row>
    <row r="87" spans="1:26" x14ac:dyDescent="0.25">
      <c r="A87" s="41"/>
      <c r="B87" s="62"/>
      <c r="C87" s="69" t="s">
        <v>71</v>
      </c>
      <c r="D87" s="78">
        <f>'INVERSION (2)'!C83</f>
        <v>2313836015.6500001</v>
      </c>
      <c r="E87" s="41"/>
      <c r="F87" s="41"/>
      <c r="G87" s="41"/>
      <c r="H87" s="41"/>
      <c r="I87" s="41"/>
      <c r="J87" s="41"/>
      <c r="K87" s="41"/>
      <c r="L87" s="41"/>
      <c r="M87" s="41"/>
      <c r="N87" s="41"/>
      <c r="O87" s="41"/>
      <c r="P87" s="41"/>
      <c r="Q87" s="41"/>
      <c r="R87" s="41"/>
      <c r="S87" s="41"/>
      <c r="T87" s="41"/>
      <c r="U87" s="41"/>
      <c r="V87" s="41"/>
      <c r="W87" s="41"/>
      <c r="X87" s="41"/>
      <c r="Y87" s="47"/>
      <c r="Z87" s="48"/>
    </row>
    <row r="88" spans="1:26" x14ac:dyDescent="0.25">
      <c r="A88" s="41"/>
      <c r="B88" s="62"/>
      <c r="C88" s="69" t="s">
        <v>72</v>
      </c>
      <c r="D88" s="78">
        <f>'INVERSION (2)'!C84</f>
        <v>3638138207.7268863</v>
      </c>
      <c r="E88" s="41"/>
      <c r="F88" s="41"/>
      <c r="G88" s="41"/>
      <c r="H88" s="41"/>
      <c r="I88" s="41"/>
      <c r="J88" s="41"/>
      <c r="K88" s="41"/>
      <c r="L88" s="41"/>
      <c r="M88" s="41"/>
      <c r="N88" s="41"/>
      <c r="O88" s="41"/>
      <c r="P88" s="41"/>
      <c r="Q88" s="41"/>
      <c r="R88" s="41"/>
      <c r="S88" s="41"/>
      <c r="T88" s="41"/>
      <c r="U88" s="41"/>
      <c r="V88" s="41"/>
      <c r="W88" s="41"/>
      <c r="X88" s="41"/>
      <c r="Y88" s="47"/>
      <c r="Z88" s="48"/>
    </row>
    <row r="89" spans="1:26" x14ac:dyDescent="0.25">
      <c r="A89" s="41"/>
      <c r="B89" s="62"/>
      <c r="C89" s="69" t="s">
        <v>73</v>
      </c>
      <c r="D89" s="78">
        <f>'INVERSION (2)'!C85</f>
        <v>700000000</v>
      </c>
      <c r="E89" s="41"/>
      <c r="F89" s="41"/>
      <c r="G89" s="41"/>
      <c r="H89" s="41"/>
      <c r="I89" s="41"/>
      <c r="J89" s="41"/>
      <c r="K89" s="41"/>
      <c r="L89" s="41"/>
      <c r="M89" s="41"/>
      <c r="N89" s="41"/>
      <c r="O89" s="41"/>
      <c r="P89" s="41"/>
      <c r="Q89" s="41"/>
      <c r="R89" s="41"/>
      <c r="S89" s="41"/>
      <c r="T89" s="41"/>
      <c r="U89" s="41"/>
      <c r="V89" s="41"/>
      <c r="W89" s="41"/>
      <c r="X89" s="41"/>
      <c r="Y89" s="47"/>
      <c r="Z89" s="48"/>
    </row>
    <row r="90" spans="1:26" x14ac:dyDescent="0.25">
      <c r="A90" s="41"/>
      <c r="B90" s="62"/>
      <c r="C90" s="79" t="s">
        <v>74</v>
      </c>
      <c r="D90" s="64">
        <v>0</v>
      </c>
      <c r="E90" s="41"/>
      <c r="F90" s="41"/>
      <c r="G90" s="41"/>
      <c r="H90" s="41"/>
      <c r="I90" s="41"/>
      <c r="J90" s="41"/>
      <c r="K90" s="41"/>
      <c r="L90" s="41"/>
      <c r="M90" s="41"/>
      <c r="N90" s="41"/>
      <c r="O90" s="41"/>
      <c r="P90" s="41"/>
      <c r="Q90" s="41"/>
      <c r="R90" s="41"/>
      <c r="S90" s="41"/>
      <c r="T90" s="41"/>
      <c r="U90" s="41"/>
      <c r="V90" s="41"/>
      <c r="W90" s="41"/>
      <c r="X90" s="41"/>
      <c r="Y90" s="47"/>
      <c r="Z90" s="48"/>
    </row>
    <row r="91" spans="1:26" ht="15.75" thickBot="1" x14ac:dyDescent="0.3">
      <c r="A91" s="41"/>
      <c r="B91" s="62"/>
      <c r="C91" s="80" t="s">
        <v>75</v>
      </c>
      <c r="D91" s="81">
        <f>D79+D80+D86</f>
        <v>142773830724.65042</v>
      </c>
      <c r="E91" s="41"/>
      <c r="F91" s="41"/>
      <c r="G91" s="41"/>
      <c r="H91" s="41"/>
      <c r="I91" s="41"/>
      <c r="J91" s="41"/>
      <c r="K91" s="41"/>
      <c r="L91" s="41"/>
      <c r="M91" s="41"/>
      <c r="N91" s="41"/>
      <c r="O91" s="41"/>
      <c r="P91" s="41"/>
      <c r="Q91" s="41"/>
      <c r="R91" s="41"/>
      <c r="S91" s="41"/>
      <c r="T91" s="41"/>
      <c r="U91" s="41"/>
      <c r="V91" s="41"/>
      <c r="W91" s="41"/>
      <c r="X91" s="41"/>
      <c r="Y91" s="47"/>
      <c r="Z91" s="48"/>
    </row>
    <row r="92" spans="1:26" ht="14.25" customHeight="1" x14ac:dyDescent="0.25">
      <c r="A92" s="75"/>
      <c r="B92" s="82"/>
      <c r="C92" s="75"/>
      <c r="D92" s="83"/>
      <c r="E92" s="84">
        <f t="shared" ref="E92:X92" si="5">SUM(E6:E91)</f>
        <v>7936304342.8525</v>
      </c>
      <c r="F92" s="84">
        <f t="shared" si="5"/>
        <v>22508516369.954796</v>
      </c>
      <c r="G92" s="84">
        <f t="shared" si="5"/>
        <v>4669370152.8719997</v>
      </c>
      <c r="H92" s="84">
        <f t="shared" si="5"/>
        <v>5023751514.8024998</v>
      </c>
      <c r="I92" s="84">
        <f t="shared" si="5"/>
        <v>5661211476.5071011</v>
      </c>
      <c r="J92" s="84">
        <f t="shared" si="5"/>
        <v>4812514675.2299995</v>
      </c>
      <c r="K92" s="84">
        <f t="shared" si="5"/>
        <v>705233244</v>
      </c>
      <c r="L92" s="84">
        <f t="shared" si="5"/>
        <v>6359382485.2699995</v>
      </c>
      <c r="M92" s="84">
        <f t="shared" si="5"/>
        <v>1444767521</v>
      </c>
      <c r="N92" s="84">
        <f t="shared" si="5"/>
        <v>1587864507.9000001</v>
      </c>
      <c r="O92" s="84">
        <f t="shared" si="5"/>
        <v>2239297069.0310001</v>
      </c>
      <c r="P92" s="84">
        <f t="shared" si="5"/>
        <v>1859208024.4635</v>
      </c>
      <c r="Q92" s="84">
        <f t="shared" si="5"/>
        <v>1202086974</v>
      </c>
      <c r="R92" s="84">
        <f t="shared" si="5"/>
        <v>10107348686.386499</v>
      </c>
      <c r="S92" s="84">
        <f t="shared" si="5"/>
        <v>4776429219.9635401</v>
      </c>
      <c r="T92" s="84">
        <f t="shared" si="5"/>
        <v>87655887</v>
      </c>
      <c r="U92" s="84">
        <f t="shared" si="5"/>
        <v>919419040</v>
      </c>
      <c r="V92" s="84">
        <f t="shared" si="5"/>
        <v>5350302761.2615004</v>
      </c>
      <c r="W92" s="84">
        <f t="shared" si="5"/>
        <v>2211685461.3330002</v>
      </c>
      <c r="X92" s="84">
        <f t="shared" si="5"/>
        <v>862043512</v>
      </c>
      <c r="Y92" s="85">
        <f>SUM(E92:X92)</f>
        <v>90324392925.827942</v>
      </c>
      <c r="Z92" s="85">
        <f>SUM(Z6:Z91)</f>
        <v>0</v>
      </c>
    </row>
    <row r="93" spans="1:26" x14ac:dyDescent="0.25">
      <c r="A93" s="87"/>
      <c r="B93" s="88"/>
      <c r="C93" s="87"/>
      <c r="D93" s="96">
        <f>SUBTOTAL(9,D6:D78)</f>
        <v>180648785851.65585</v>
      </c>
      <c r="E93" s="97">
        <f>SUBTOTAL(9,E6:E78)</f>
        <v>7936304342.8525</v>
      </c>
      <c r="F93" s="97">
        <f t="shared" ref="F93:Y93" si="6">SUBTOTAL(9,F6:F78)</f>
        <v>22508516369.954796</v>
      </c>
      <c r="G93" s="97">
        <f t="shared" si="6"/>
        <v>4669370152.8719997</v>
      </c>
      <c r="H93" s="97">
        <f>SUBTOTAL(9,H6:H78)</f>
        <v>5023751514.8024998</v>
      </c>
      <c r="I93" s="97">
        <f t="shared" si="6"/>
        <v>5661211476.5071011</v>
      </c>
      <c r="J93" s="97">
        <f t="shared" si="6"/>
        <v>4812514675.2299995</v>
      </c>
      <c r="K93" s="97">
        <f t="shared" si="6"/>
        <v>705233244</v>
      </c>
      <c r="L93" s="97">
        <f t="shared" si="6"/>
        <v>6359382485.2699995</v>
      </c>
      <c r="M93" s="97">
        <f t="shared" si="6"/>
        <v>1444767521</v>
      </c>
      <c r="N93" s="97">
        <f t="shared" si="6"/>
        <v>1587864507.9000001</v>
      </c>
      <c r="O93" s="97">
        <f t="shared" si="6"/>
        <v>2239297069.0310001</v>
      </c>
      <c r="P93" s="97">
        <f t="shared" si="6"/>
        <v>1859208024.4635</v>
      </c>
      <c r="Q93" s="97">
        <f t="shared" si="6"/>
        <v>1202086974</v>
      </c>
      <c r="R93" s="97">
        <f t="shared" si="6"/>
        <v>10107348686.386499</v>
      </c>
      <c r="S93" s="97">
        <f t="shared" si="6"/>
        <v>4776429219.9635401</v>
      </c>
      <c r="T93" s="97">
        <f t="shared" si="6"/>
        <v>87655887</v>
      </c>
      <c r="U93" s="97">
        <f t="shared" si="6"/>
        <v>919419040</v>
      </c>
      <c r="V93" s="97">
        <f t="shared" si="6"/>
        <v>5350302761.2615004</v>
      </c>
      <c r="W93" s="97">
        <f t="shared" si="6"/>
        <v>2211685461.3330002</v>
      </c>
      <c r="X93" s="97">
        <f t="shared" si="6"/>
        <v>862043512</v>
      </c>
      <c r="Y93" s="86">
        <f t="shared" si="6"/>
        <v>90324392925.827957</v>
      </c>
      <c r="Z93" s="87"/>
    </row>
    <row r="94" spans="1:26" x14ac:dyDescent="0.25">
      <c r="D94" s="96">
        <f>'INVERSION (2)'!C74</f>
        <v>90324392925.827911</v>
      </c>
      <c r="E94" s="87"/>
      <c r="P94" s="87"/>
    </row>
    <row r="95" spans="1:26" x14ac:dyDescent="0.25">
      <c r="O95" s="53"/>
      <c r="P95" s="53"/>
    </row>
  </sheetData>
  <autoFilter ref="C5:Z94"/>
  <mergeCells count="4">
    <mergeCell ref="B1:D1"/>
    <mergeCell ref="B2:D2"/>
    <mergeCell ref="C3:D3"/>
    <mergeCell ref="L3:M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K328"/>
  <sheetViews>
    <sheetView tabSelected="1" topLeftCell="B1" zoomScaleNormal="100" workbookViewId="0">
      <pane xSplit="8" ySplit="5" topLeftCell="J6" activePane="bottomRight" state="frozen"/>
      <selection activeCell="B1" sqref="B1"/>
      <selection pane="topRight" activeCell="K1" sqref="K1"/>
      <selection pane="bottomLeft" activeCell="B7" sqref="B7"/>
      <selection pane="bottomRight" activeCell="J4" sqref="J4"/>
    </sheetView>
  </sheetViews>
  <sheetFormatPr baseColWidth="10" defaultColWidth="11.42578125" defaultRowHeight="26.25" x14ac:dyDescent="0.4"/>
  <cols>
    <col min="1" max="1" width="7.85546875" style="99" hidden="1" customWidth="1"/>
    <col min="2" max="2" width="13.140625" style="99" hidden="1" customWidth="1"/>
    <col min="3" max="3" width="9.7109375" style="99" customWidth="1"/>
    <col min="4" max="4" width="11.5703125" style="99" customWidth="1"/>
    <col min="5" max="5" width="34" style="122" customWidth="1"/>
    <col min="6" max="6" width="8" style="128" customWidth="1"/>
    <col min="7" max="7" width="31" style="122" customWidth="1"/>
    <col min="8" max="9" width="12" style="99" hidden="1" customWidth="1"/>
    <col min="10" max="10" width="18.5703125" style="99" customWidth="1"/>
    <col min="11" max="11" width="23" style="124" customWidth="1"/>
    <col min="12" max="16384" width="11.42578125" style="99"/>
  </cols>
  <sheetData>
    <row r="1" spans="1:11" ht="20.25" customHeight="1" x14ac:dyDescent="0.2">
      <c r="A1" s="100" t="s">
        <v>712</v>
      </c>
      <c r="B1" s="143" t="s">
        <v>716</v>
      </c>
      <c r="C1" s="144"/>
      <c r="D1" s="144"/>
      <c r="E1" s="144"/>
      <c r="F1" s="144"/>
      <c r="G1" s="144"/>
      <c r="H1" s="144"/>
      <c r="I1" s="144"/>
      <c r="J1" s="144"/>
      <c r="K1" s="144"/>
    </row>
    <row r="2" spans="1:11" ht="18.75" customHeight="1" x14ac:dyDescent="0.3">
      <c r="A2" s="140"/>
      <c r="B2" s="141"/>
      <c r="C2" s="161" t="s">
        <v>185</v>
      </c>
      <c r="D2" s="162" t="s">
        <v>717</v>
      </c>
      <c r="E2" s="163" t="s">
        <v>718</v>
      </c>
      <c r="F2" s="177" t="s">
        <v>711</v>
      </c>
      <c r="G2" s="175" t="s">
        <v>713</v>
      </c>
      <c r="H2" s="164"/>
      <c r="I2" s="165"/>
      <c r="J2" s="166" t="s">
        <v>691</v>
      </c>
      <c r="K2" s="167" t="s">
        <v>726</v>
      </c>
    </row>
    <row r="3" spans="1:11" ht="18.75" customHeight="1" x14ac:dyDescent="0.3">
      <c r="A3" s="140"/>
      <c r="B3" s="141"/>
      <c r="C3" s="161"/>
      <c r="D3" s="162"/>
      <c r="E3" s="163"/>
      <c r="F3" s="176"/>
      <c r="G3" s="175" t="s">
        <v>723</v>
      </c>
      <c r="H3" s="168"/>
      <c r="I3" s="169"/>
      <c r="J3" s="170" t="s">
        <v>725</v>
      </c>
      <c r="K3" s="167" t="s">
        <v>184</v>
      </c>
    </row>
    <row r="4" spans="1:11" ht="39.75" customHeight="1" x14ac:dyDescent="0.3">
      <c r="A4" s="140"/>
      <c r="B4" s="141"/>
      <c r="C4" s="161"/>
      <c r="D4" s="162"/>
      <c r="E4" s="163"/>
      <c r="F4" s="178"/>
      <c r="G4" s="175" t="s">
        <v>724</v>
      </c>
      <c r="H4" s="171"/>
      <c r="I4" s="172"/>
      <c r="J4" s="173">
        <v>2024</v>
      </c>
      <c r="K4" s="174"/>
    </row>
    <row r="5" spans="1:11" s="106" customFormat="1" ht="9.75" customHeight="1" x14ac:dyDescent="0.2">
      <c r="A5" s="101"/>
      <c r="B5" s="102"/>
      <c r="C5" s="101"/>
      <c r="D5" s="104"/>
      <c r="E5" s="103"/>
      <c r="F5" s="129"/>
      <c r="G5" s="130" t="s">
        <v>721</v>
      </c>
      <c r="H5" s="105"/>
      <c r="I5" s="104"/>
      <c r="J5" s="142"/>
      <c r="K5" s="126"/>
    </row>
    <row r="6" spans="1:11" ht="42.75" customHeight="1" thickBot="1" x14ac:dyDescent="0.25">
      <c r="A6" s="107"/>
      <c r="B6" s="108" t="s">
        <v>186</v>
      </c>
      <c r="C6" s="146">
        <v>1202002</v>
      </c>
      <c r="D6" s="147">
        <v>2</v>
      </c>
      <c r="E6" s="148" t="s">
        <v>188</v>
      </c>
      <c r="F6" s="147">
        <v>1</v>
      </c>
      <c r="G6" s="148" t="s">
        <v>187</v>
      </c>
      <c r="H6" s="145">
        <v>120200200</v>
      </c>
      <c r="I6" s="145"/>
      <c r="J6" s="150">
        <v>2099562810.5465</v>
      </c>
      <c r="K6" s="151" t="s">
        <v>705</v>
      </c>
    </row>
    <row r="7" spans="1:11" ht="45.75" customHeight="1" thickBot="1" x14ac:dyDescent="0.25">
      <c r="A7" s="107"/>
      <c r="B7" s="109" t="s">
        <v>186</v>
      </c>
      <c r="C7" s="146">
        <v>1202005</v>
      </c>
      <c r="D7" s="147">
        <v>3</v>
      </c>
      <c r="E7" s="148" t="s">
        <v>190</v>
      </c>
      <c r="F7" s="147">
        <v>1</v>
      </c>
      <c r="G7" s="148" t="s">
        <v>189</v>
      </c>
      <c r="H7" s="145">
        <v>120200500</v>
      </c>
      <c r="I7" s="145"/>
      <c r="J7" s="150">
        <v>25823155</v>
      </c>
      <c r="K7" s="151" t="s">
        <v>705</v>
      </c>
    </row>
    <row r="8" spans="1:11" ht="36" customHeight="1" thickBot="1" x14ac:dyDescent="0.25">
      <c r="A8" s="107"/>
      <c r="B8" s="109" t="s">
        <v>186</v>
      </c>
      <c r="C8" s="146">
        <v>1202012</v>
      </c>
      <c r="D8" s="147">
        <v>4</v>
      </c>
      <c r="E8" s="148" t="s">
        <v>192</v>
      </c>
      <c r="F8" s="147">
        <v>1</v>
      </c>
      <c r="G8" s="148" t="s">
        <v>191</v>
      </c>
      <c r="H8" s="145">
        <v>120201200</v>
      </c>
      <c r="I8" s="145"/>
      <c r="J8" s="150">
        <v>37103791.862999998</v>
      </c>
      <c r="K8" s="151" t="s">
        <v>705</v>
      </c>
    </row>
    <row r="9" spans="1:11" ht="36" customHeight="1" thickBot="1" x14ac:dyDescent="0.25">
      <c r="A9" s="107"/>
      <c r="B9" s="109" t="s">
        <v>186</v>
      </c>
      <c r="C9" s="146">
        <v>1202013</v>
      </c>
      <c r="D9" s="147">
        <v>6</v>
      </c>
      <c r="E9" s="148" t="s">
        <v>194</v>
      </c>
      <c r="F9" s="147">
        <v>1</v>
      </c>
      <c r="G9" s="148" t="s">
        <v>193</v>
      </c>
      <c r="H9" s="145">
        <v>120201300</v>
      </c>
      <c r="I9" s="145"/>
      <c r="J9" s="150">
        <v>50000000</v>
      </c>
      <c r="K9" s="151" t="s">
        <v>705</v>
      </c>
    </row>
    <row r="10" spans="1:11" ht="48" customHeight="1" thickBot="1" x14ac:dyDescent="0.25">
      <c r="A10" s="107"/>
      <c r="B10" s="108" t="s">
        <v>186</v>
      </c>
      <c r="C10" s="146">
        <v>1203002</v>
      </c>
      <c r="D10" s="147">
        <v>9</v>
      </c>
      <c r="E10" s="148" t="s">
        <v>196</v>
      </c>
      <c r="F10" s="147">
        <v>1</v>
      </c>
      <c r="G10" s="148" t="s">
        <v>195</v>
      </c>
      <c r="H10" s="145">
        <v>120300200</v>
      </c>
      <c r="I10" s="145"/>
      <c r="J10" s="150">
        <v>1734928252.55404</v>
      </c>
      <c r="K10" s="151" t="s">
        <v>705</v>
      </c>
    </row>
    <row r="11" spans="1:11" ht="36" customHeight="1" thickBot="1" x14ac:dyDescent="0.25">
      <c r="A11" s="107"/>
      <c r="B11" s="108" t="s">
        <v>186</v>
      </c>
      <c r="C11" s="146">
        <v>1206007</v>
      </c>
      <c r="D11" s="147">
        <v>11</v>
      </c>
      <c r="E11" s="148" t="s">
        <v>198</v>
      </c>
      <c r="F11" s="147">
        <v>1</v>
      </c>
      <c r="G11" s="148" t="s">
        <v>197</v>
      </c>
      <c r="H11" s="145">
        <v>120600700</v>
      </c>
      <c r="I11" s="145"/>
      <c r="J11" s="150">
        <v>45000000</v>
      </c>
      <c r="K11" s="151" t="s">
        <v>705</v>
      </c>
    </row>
    <row r="12" spans="1:11" ht="36" customHeight="1" thickBot="1" x14ac:dyDescent="0.25">
      <c r="A12" s="107"/>
      <c r="B12" s="108" t="s">
        <v>186</v>
      </c>
      <c r="C12" s="146">
        <v>4501009</v>
      </c>
      <c r="D12" s="147">
        <v>22</v>
      </c>
      <c r="E12" s="148" t="s">
        <v>200</v>
      </c>
      <c r="F12" s="147">
        <v>1</v>
      </c>
      <c r="G12" s="148" t="s">
        <v>199</v>
      </c>
      <c r="H12" s="145">
        <v>450100900</v>
      </c>
      <c r="I12" s="145"/>
      <c r="J12" s="150">
        <v>30000000</v>
      </c>
      <c r="K12" s="152" t="s">
        <v>201</v>
      </c>
    </row>
    <row r="13" spans="1:11" ht="36" customHeight="1" thickBot="1" x14ac:dyDescent="0.25">
      <c r="A13" s="107"/>
      <c r="B13" s="109" t="s">
        <v>186</v>
      </c>
      <c r="C13" s="146">
        <v>4501009</v>
      </c>
      <c r="D13" s="147">
        <v>22</v>
      </c>
      <c r="E13" s="148" t="s">
        <v>200</v>
      </c>
      <c r="F13" s="147">
        <v>2</v>
      </c>
      <c r="G13" s="148" t="s">
        <v>202</v>
      </c>
      <c r="H13" s="145">
        <v>450100900</v>
      </c>
      <c r="I13" s="145"/>
      <c r="J13" s="150">
        <v>22000000</v>
      </c>
      <c r="K13" s="152" t="s">
        <v>201</v>
      </c>
    </row>
    <row r="14" spans="1:11" ht="36" customHeight="1" thickBot="1" x14ac:dyDescent="0.25">
      <c r="A14" s="107"/>
      <c r="B14" s="109" t="s">
        <v>186</v>
      </c>
      <c r="C14" s="146">
        <v>4501004</v>
      </c>
      <c r="D14" s="147">
        <v>16</v>
      </c>
      <c r="E14" s="148" t="s">
        <v>204</v>
      </c>
      <c r="F14" s="147">
        <v>1</v>
      </c>
      <c r="G14" s="148" t="s">
        <v>203</v>
      </c>
      <c r="H14" s="145">
        <v>450100400</v>
      </c>
      <c r="I14" s="145"/>
      <c r="J14" s="150">
        <v>5000000</v>
      </c>
      <c r="K14" s="152" t="s">
        <v>201</v>
      </c>
    </row>
    <row r="15" spans="1:11" ht="36" customHeight="1" thickBot="1" x14ac:dyDescent="0.25">
      <c r="A15" s="107"/>
      <c r="B15" s="109" t="s">
        <v>186</v>
      </c>
      <c r="C15" s="146">
        <v>4501004</v>
      </c>
      <c r="D15" s="147">
        <v>16</v>
      </c>
      <c r="E15" s="148" t="s">
        <v>204</v>
      </c>
      <c r="F15" s="147">
        <v>2</v>
      </c>
      <c r="G15" s="148" t="s">
        <v>205</v>
      </c>
      <c r="H15" s="145">
        <v>450100400</v>
      </c>
      <c r="I15" s="145"/>
      <c r="J15" s="150">
        <v>10000000</v>
      </c>
      <c r="K15" s="152" t="s">
        <v>201</v>
      </c>
    </row>
    <row r="16" spans="1:11" ht="36" customHeight="1" thickBot="1" x14ac:dyDescent="0.25">
      <c r="A16" s="107"/>
      <c r="B16" s="109" t="s">
        <v>186</v>
      </c>
      <c r="C16" s="146">
        <v>4501004</v>
      </c>
      <c r="D16" s="147">
        <v>16</v>
      </c>
      <c r="E16" s="148" t="s">
        <v>204</v>
      </c>
      <c r="F16" s="147">
        <v>3</v>
      </c>
      <c r="G16" s="148" t="s">
        <v>206</v>
      </c>
      <c r="H16" s="145">
        <v>450100400</v>
      </c>
      <c r="I16" s="145"/>
      <c r="J16" s="150">
        <v>20000000</v>
      </c>
      <c r="K16" s="152" t="s">
        <v>201</v>
      </c>
    </row>
    <row r="17" spans="1:11" ht="54.75" customHeight="1" thickBot="1" x14ac:dyDescent="0.25">
      <c r="A17" s="107"/>
      <c r="B17" s="108" t="s">
        <v>186</v>
      </c>
      <c r="C17" s="146">
        <v>4501001</v>
      </c>
      <c r="D17" s="147">
        <v>12</v>
      </c>
      <c r="E17" s="148" t="s">
        <v>208</v>
      </c>
      <c r="F17" s="147">
        <v>1</v>
      </c>
      <c r="G17" s="148" t="s">
        <v>210</v>
      </c>
      <c r="H17" s="145">
        <v>450100100</v>
      </c>
      <c r="I17" s="145"/>
      <c r="J17" s="150">
        <v>24000000</v>
      </c>
      <c r="K17" s="151" t="s">
        <v>705</v>
      </c>
    </row>
    <row r="18" spans="1:11" ht="51" customHeight="1" thickBot="1" x14ac:dyDescent="0.25">
      <c r="A18" s="107"/>
      <c r="B18" s="109" t="s">
        <v>186</v>
      </c>
      <c r="C18" s="146">
        <v>4501001</v>
      </c>
      <c r="D18" s="147">
        <v>12</v>
      </c>
      <c r="E18" s="148" t="s">
        <v>208</v>
      </c>
      <c r="F18" s="147">
        <v>2</v>
      </c>
      <c r="G18" s="148" t="s">
        <v>211</v>
      </c>
      <c r="H18" s="145">
        <v>450100100</v>
      </c>
      <c r="I18" s="145"/>
      <c r="J18" s="150">
        <v>400000000</v>
      </c>
      <c r="K18" s="153" t="s">
        <v>715</v>
      </c>
    </row>
    <row r="19" spans="1:11" ht="39" customHeight="1" thickBot="1" x14ac:dyDescent="0.25">
      <c r="A19" s="107"/>
      <c r="B19" s="109" t="s">
        <v>186</v>
      </c>
      <c r="C19" s="146">
        <v>4501001</v>
      </c>
      <c r="D19" s="147">
        <v>14</v>
      </c>
      <c r="E19" s="148" t="s">
        <v>221</v>
      </c>
      <c r="F19" s="147">
        <v>1</v>
      </c>
      <c r="G19" s="148" t="s">
        <v>220</v>
      </c>
      <c r="H19" s="145">
        <v>450100100</v>
      </c>
      <c r="I19" s="145"/>
      <c r="J19" s="150">
        <v>406102376.02649999</v>
      </c>
      <c r="K19" s="153" t="s">
        <v>98</v>
      </c>
    </row>
    <row r="20" spans="1:11" ht="36" customHeight="1" thickBot="1" x14ac:dyDescent="0.25">
      <c r="A20" s="107"/>
      <c r="B20" s="109" t="s">
        <v>186</v>
      </c>
      <c r="C20" s="146">
        <v>4501042</v>
      </c>
      <c r="D20" s="147">
        <v>23</v>
      </c>
      <c r="E20" s="148" t="s">
        <v>224</v>
      </c>
      <c r="F20" s="147">
        <v>1</v>
      </c>
      <c r="G20" s="148" t="s">
        <v>223</v>
      </c>
      <c r="H20" s="145">
        <v>450104200</v>
      </c>
      <c r="I20" s="145"/>
      <c r="J20" s="150">
        <v>84083243.200000003</v>
      </c>
      <c r="K20" s="152" t="s">
        <v>225</v>
      </c>
    </row>
    <row r="21" spans="1:11" ht="36" customHeight="1" thickBot="1" x14ac:dyDescent="0.25">
      <c r="A21" s="107"/>
      <c r="B21" s="108" t="s">
        <v>186</v>
      </c>
      <c r="C21" s="146">
        <v>4501001</v>
      </c>
      <c r="D21" s="147">
        <v>12</v>
      </c>
      <c r="E21" s="148" t="s">
        <v>208</v>
      </c>
      <c r="F21" s="147">
        <v>3</v>
      </c>
      <c r="G21" s="148" t="s">
        <v>207</v>
      </c>
      <c r="H21" s="145">
        <v>450100100</v>
      </c>
      <c r="I21" s="145"/>
      <c r="J21" s="150">
        <v>200000000</v>
      </c>
      <c r="K21" s="153" t="s">
        <v>697</v>
      </c>
    </row>
    <row r="22" spans="1:11" ht="36" customHeight="1" thickBot="1" x14ac:dyDescent="0.25">
      <c r="A22" s="107"/>
      <c r="B22" s="109" t="s">
        <v>186</v>
      </c>
      <c r="C22" s="146">
        <v>4501001</v>
      </c>
      <c r="D22" s="147">
        <v>12</v>
      </c>
      <c r="E22" s="148" t="s">
        <v>208</v>
      </c>
      <c r="F22" s="147">
        <v>4</v>
      </c>
      <c r="G22" s="148" t="s">
        <v>209</v>
      </c>
      <c r="H22" s="145">
        <v>450100100</v>
      </c>
      <c r="I22" s="145"/>
      <c r="J22" s="150">
        <v>18000000</v>
      </c>
      <c r="K22" s="153" t="s">
        <v>697</v>
      </c>
    </row>
    <row r="23" spans="1:11" ht="36" customHeight="1" thickBot="1" x14ac:dyDescent="0.25">
      <c r="A23" s="107"/>
      <c r="B23" s="109" t="s">
        <v>186</v>
      </c>
      <c r="C23" s="146">
        <v>4501001</v>
      </c>
      <c r="D23" s="147">
        <v>12</v>
      </c>
      <c r="E23" s="148" t="s">
        <v>208</v>
      </c>
      <c r="F23" s="147">
        <v>5</v>
      </c>
      <c r="G23" s="148" t="s">
        <v>212</v>
      </c>
      <c r="H23" s="145">
        <v>450100100</v>
      </c>
      <c r="I23" s="145"/>
      <c r="J23" s="150">
        <v>312000000</v>
      </c>
      <c r="K23" s="151" t="s">
        <v>705</v>
      </c>
    </row>
    <row r="24" spans="1:11" ht="36" customHeight="1" thickBot="1" x14ac:dyDescent="0.25">
      <c r="A24" s="107"/>
      <c r="B24" s="109" t="s">
        <v>186</v>
      </c>
      <c r="C24" s="146">
        <v>4501001</v>
      </c>
      <c r="D24" s="147">
        <v>12</v>
      </c>
      <c r="E24" s="148" t="s">
        <v>208</v>
      </c>
      <c r="F24" s="147">
        <v>6</v>
      </c>
      <c r="G24" s="148" t="s">
        <v>213</v>
      </c>
      <c r="H24" s="145">
        <v>450100100</v>
      </c>
      <c r="I24" s="145"/>
      <c r="J24" s="150">
        <v>183323192</v>
      </c>
      <c r="K24" s="153" t="s">
        <v>697</v>
      </c>
    </row>
    <row r="25" spans="1:11" ht="36" customHeight="1" thickBot="1" x14ac:dyDescent="0.25">
      <c r="A25" s="107"/>
      <c r="B25" s="109" t="s">
        <v>186</v>
      </c>
      <c r="C25" s="146">
        <v>4501001</v>
      </c>
      <c r="D25" s="147">
        <v>12</v>
      </c>
      <c r="E25" s="148" t="s">
        <v>208</v>
      </c>
      <c r="F25" s="147">
        <v>7</v>
      </c>
      <c r="G25" s="148" t="s">
        <v>214</v>
      </c>
      <c r="H25" s="145">
        <v>450100100</v>
      </c>
      <c r="I25" s="145"/>
      <c r="J25" s="150">
        <v>43518440</v>
      </c>
      <c r="K25" s="153" t="s">
        <v>697</v>
      </c>
    </row>
    <row r="26" spans="1:11" ht="36" customHeight="1" thickBot="1" x14ac:dyDescent="0.25">
      <c r="A26" s="107"/>
      <c r="B26" s="109" t="s">
        <v>186</v>
      </c>
      <c r="C26" s="146">
        <v>4501001</v>
      </c>
      <c r="D26" s="147">
        <v>12</v>
      </c>
      <c r="E26" s="148" t="s">
        <v>208</v>
      </c>
      <c r="F26" s="147">
        <v>8</v>
      </c>
      <c r="G26" s="148" t="s">
        <v>215</v>
      </c>
      <c r="H26" s="145">
        <v>450100100</v>
      </c>
      <c r="I26" s="145"/>
      <c r="J26" s="150">
        <v>450000000</v>
      </c>
      <c r="K26" s="153" t="s">
        <v>697</v>
      </c>
    </row>
    <row r="27" spans="1:11" ht="36" customHeight="1" thickBot="1" x14ac:dyDescent="0.25">
      <c r="A27" s="107"/>
      <c r="B27" s="109" t="s">
        <v>186</v>
      </c>
      <c r="C27" s="146">
        <v>4501001</v>
      </c>
      <c r="D27" s="147">
        <v>12</v>
      </c>
      <c r="E27" s="148" t="s">
        <v>208</v>
      </c>
      <c r="F27" s="147">
        <v>9</v>
      </c>
      <c r="G27" s="148" t="s">
        <v>216</v>
      </c>
      <c r="H27" s="145">
        <v>450100100</v>
      </c>
      <c r="I27" s="145"/>
      <c r="J27" s="150">
        <v>140000000</v>
      </c>
      <c r="K27" s="153" t="s">
        <v>697</v>
      </c>
    </row>
    <row r="28" spans="1:11" ht="36" customHeight="1" thickBot="1" x14ac:dyDescent="0.25">
      <c r="A28" s="107"/>
      <c r="B28" s="109" t="s">
        <v>186</v>
      </c>
      <c r="C28" s="146">
        <v>4501001</v>
      </c>
      <c r="D28" s="147">
        <v>12</v>
      </c>
      <c r="E28" s="148" t="s">
        <v>208</v>
      </c>
      <c r="F28" s="147">
        <v>10</v>
      </c>
      <c r="G28" s="148" t="s">
        <v>709</v>
      </c>
      <c r="H28" s="145">
        <v>450100100</v>
      </c>
      <c r="I28" s="145"/>
      <c r="J28" s="150">
        <v>210000000</v>
      </c>
      <c r="K28" s="153" t="s">
        <v>697</v>
      </c>
    </row>
    <row r="29" spans="1:11" ht="36" customHeight="1" thickBot="1" x14ac:dyDescent="0.25">
      <c r="A29" s="107"/>
      <c r="B29" s="109" t="s">
        <v>186</v>
      </c>
      <c r="C29" s="146">
        <v>4501001</v>
      </c>
      <c r="D29" s="147">
        <v>12</v>
      </c>
      <c r="E29" s="148" t="s">
        <v>208</v>
      </c>
      <c r="F29" s="147">
        <v>11</v>
      </c>
      <c r="G29" s="148" t="s">
        <v>217</v>
      </c>
      <c r="H29" s="145">
        <v>450100100</v>
      </c>
      <c r="I29" s="145"/>
      <c r="J29" s="150">
        <v>17953043.851574998</v>
      </c>
      <c r="K29" s="153" t="s">
        <v>697</v>
      </c>
    </row>
    <row r="30" spans="1:11" ht="36" customHeight="1" thickBot="1" x14ac:dyDescent="0.25">
      <c r="A30" s="107"/>
      <c r="B30" s="109" t="s">
        <v>186</v>
      </c>
      <c r="C30" s="146">
        <v>4501001</v>
      </c>
      <c r="D30" s="147">
        <v>12</v>
      </c>
      <c r="E30" s="148" t="s">
        <v>208</v>
      </c>
      <c r="F30" s="147">
        <v>12</v>
      </c>
      <c r="G30" s="148" t="s">
        <v>218</v>
      </c>
      <c r="H30" s="145">
        <v>450100100</v>
      </c>
      <c r="I30" s="145"/>
      <c r="J30" s="150">
        <v>17953043.851574998</v>
      </c>
      <c r="K30" s="153" t="s">
        <v>697</v>
      </c>
    </row>
    <row r="31" spans="1:11" ht="36" customHeight="1" thickBot="1" x14ac:dyDescent="0.25">
      <c r="A31" s="107"/>
      <c r="B31" s="109" t="s">
        <v>186</v>
      </c>
      <c r="C31" s="146">
        <v>4501001</v>
      </c>
      <c r="D31" s="147">
        <v>12</v>
      </c>
      <c r="E31" s="148" t="s">
        <v>208</v>
      </c>
      <c r="F31" s="147">
        <v>13</v>
      </c>
      <c r="G31" s="148" t="s">
        <v>219</v>
      </c>
      <c r="H31" s="145">
        <v>450100100</v>
      </c>
      <c r="I31" s="145"/>
      <c r="J31" s="150">
        <v>15388323.301350001</v>
      </c>
      <c r="K31" s="153" t="s">
        <v>697</v>
      </c>
    </row>
    <row r="32" spans="1:11" ht="36" customHeight="1" thickBot="1" x14ac:dyDescent="0.25">
      <c r="A32" s="107"/>
      <c r="B32" s="109" t="s">
        <v>186</v>
      </c>
      <c r="C32" s="146">
        <v>4501007</v>
      </c>
      <c r="D32" s="147">
        <v>21</v>
      </c>
      <c r="E32" s="148" t="s">
        <v>222</v>
      </c>
      <c r="F32" s="147">
        <v>1</v>
      </c>
      <c r="G32" s="148" t="s">
        <v>703</v>
      </c>
      <c r="H32" s="145">
        <v>450100700</v>
      </c>
      <c r="I32" s="145"/>
      <c r="J32" s="150">
        <v>326058650</v>
      </c>
      <c r="K32" s="152" t="s">
        <v>697</v>
      </c>
    </row>
    <row r="33" spans="1:11" ht="36" customHeight="1" thickBot="1" x14ac:dyDescent="0.25">
      <c r="A33" s="107"/>
      <c r="B33" s="108" t="s">
        <v>186</v>
      </c>
      <c r="C33" s="146">
        <v>4502024</v>
      </c>
      <c r="D33" s="147">
        <v>25</v>
      </c>
      <c r="E33" s="148" t="s">
        <v>227</v>
      </c>
      <c r="F33" s="147">
        <v>1</v>
      </c>
      <c r="G33" s="148" t="s">
        <v>226</v>
      </c>
      <c r="H33" s="145">
        <v>450100400</v>
      </c>
      <c r="I33" s="145"/>
      <c r="J33" s="150">
        <v>85030944</v>
      </c>
      <c r="K33" s="152" t="s">
        <v>99</v>
      </c>
    </row>
    <row r="34" spans="1:11" ht="36" customHeight="1" thickBot="1" x14ac:dyDescent="0.25">
      <c r="A34" s="107"/>
      <c r="B34" s="109" t="s">
        <v>186</v>
      </c>
      <c r="C34" s="146">
        <v>4502024</v>
      </c>
      <c r="D34" s="147">
        <v>25</v>
      </c>
      <c r="E34" s="148" t="s">
        <v>227</v>
      </c>
      <c r="F34" s="147">
        <v>2</v>
      </c>
      <c r="G34" s="148" t="s">
        <v>706</v>
      </c>
      <c r="H34" s="145">
        <v>450100400</v>
      </c>
      <c r="I34" s="145"/>
      <c r="J34" s="150">
        <v>693816418.33299994</v>
      </c>
      <c r="K34" s="152" t="s">
        <v>99</v>
      </c>
    </row>
    <row r="35" spans="1:11" ht="36" customHeight="1" thickBot="1" x14ac:dyDescent="0.25">
      <c r="A35" s="107"/>
      <c r="B35" s="109" t="s">
        <v>186</v>
      </c>
      <c r="C35" s="146">
        <v>4502024</v>
      </c>
      <c r="D35" s="147">
        <v>25</v>
      </c>
      <c r="E35" s="148" t="s">
        <v>227</v>
      </c>
      <c r="F35" s="147">
        <v>3</v>
      </c>
      <c r="G35" s="148" t="s">
        <v>228</v>
      </c>
      <c r="H35" s="145">
        <v>450100400</v>
      </c>
      <c r="I35" s="145"/>
      <c r="J35" s="150">
        <v>120174000</v>
      </c>
      <c r="K35" s="152" t="s">
        <v>99</v>
      </c>
    </row>
    <row r="36" spans="1:11" ht="36" customHeight="1" thickBot="1" x14ac:dyDescent="0.25">
      <c r="A36" s="107"/>
      <c r="B36" s="109" t="s">
        <v>186</v>
      </c>
      <c r="C36" s="146">
        <v>4502024</v>
      </c>
      <c r="D36" s="147">
        <v>25</v>
      </c>
      <c r="E36" s="148" t="s">
        <v>227</v>
      </c>
      <c r="F36" s="147">
        <v>4</v>
      </c>
      <c r="G36" s="148" t="s">
        <v>229</v>
      </c>
      <c r="H36" s="145">
        <v>450100400</v>
      </c>
      <c r="I36" s="145"/>
      <c r="J36" s="150">
        <v>180374778</v>
      </c>
      <c r="K36" s="152" t="s">
        <v>99</v>
      </c>
    </row>
    <row r="37" spans="1:11" ht="36" customHeight="1" thickBot="1" x14ac:dyDescent="0.25">
      <c r="A37" s="107"/>
      <c r="B37" s="109" t="s">
        <v>186</v>
      </c>
      <c r="C37" s="146">
        <v>4502024</v>
      </c>
      <c r="D37" s="147">
        <v>25</v>
      </c>
      <c r="E37" s="148" t="s">
        <v>227</v>
      </c>
      <c r="F37" s="147">
        <v>5</v>
      </c>
      <c r="G37" s="148" t="s">
        <v>230</v>
      </c>
      <c r="H37" s="145">
        <v>450100400</v>
      </c>
      <c r="I37" s="145"/>
      <c r="J37" s="150">
        <v>140111810</v>
      </c>
      <c r="K37" s="152" t="s">
        <v>99</v>
      </c>
    </row>
    <row r="38" spans="1:11" ht="57" customHeight="1" thickBot="1" x14ac:dyDescent="0.25">
      <c r="A38" s="107"/>
      <c r="B38" s="108" t="s">
        <v>186</v>
      </c>
      <c r="C38" s="146">
        <v>4502001</v>
      </c>
      <c r="D38" s="147">
        <v>26</v>
      </c>
      <c r="E38" s="148" t="s">
        <v>232</v>
      </c>
      <c r="F38" s="147">
        <v>1</v>
      </c>
      <c r="G38" s="148" t="s">
        <v>231</v>
      </c>
      <c r="H38" s="145">
        <v>450200107</v>
      </c>
      <c r="I38" s="145"/>
      <c r="J38" s="150">
        <v>200011210</v>
      </c>
      <c r="K38" s="154" t="s">
        <v>719</v>
      </c>
    </row>
    <row r="39" spans="1:11" ht="36" customHeight="1" thickBot="1" x14ac:dyDescent="0.25">
      <c r="A39" s="107"/>
      <c r="B39" s="109" t="s">
        <v>186</v>
      </c>
      <c r="C39" s="146">
        <v>4502001</v>
      </c>
      <c r="D39" s="147">
        <v>26</v>
      </c>
      <c r="E39" s="148" t="s">
        <v>232</v>
      </c>
      <c r="F39" s="147">
        <v>2</v>
      </c>
      <c r="G39" s="148" t="s">
        <v>233</v>
      </c>
      <c r="H39" s="145">
        <v>450200107</v>
      </c>
      <c r="I39" s="145"/>
      <c r="J39" s="150">
        <v>20000000</v>
      </c>
      <c r="K39" s="155" t="s">
        <v>98</v>
      </c>
    </row>
    <row r="40" spans="1:11" ht="51" customHeight="1" thickBot="1" x14ac:dyDescent="0.25">
      <c r="A40" s="107"/>
      <c r="B40" s="109" t="s">
        <v>186</v>
      </c>
      <c r="C40" s="146">
        <v>4502010</v>
      </c>
      <c r="D40" s="147">
        <v>29</v>
      </c>
      <c r="E40" s="148" t="s">
        <v>235</v>
      </c>
      <c r="F40" s="147">
        <v>1</v>
      </c>
      <c r="G40" s="148" t="s">
        <v>234</v>
      </c>
      <c r="H40" s="145">
        <v>450201000</v>
      </c>
      <c r="I40" s="145"/>
      <c r="J40" s="150">
        <v>92525915</v>
      </c>
      <c r="K40" s="152" t="s">
        <v>99</v>
      </c>
    </row>
    <row r="41" spans="1:11" ht="64.5" customHeight="1" thickBot="1" x14ac:dyDescent="0.25">
      <c r="A41" s="107"/>
      <c r="B41" s="109" t="s">
        <v>186</v>
      </c>
      <c r="C41" s="146">
        <v>4502010</v>
      </c>
      <c r="D41" s="147">
        <v>29</v>
      </c>
      <c r="E41" s="148" t="s">
        <v>235</v>
      </c>
      <c r="F41" s="147">
        <v>2</v>
      </c>
      <c r="G41" s="148" t="s">
        <v>722</v>
      </c>
      <c r="H41" s="145">
        <v>450201000</v>
      </c>
      <c r="I41" s="145"/>
      <c r="J41" s="150">
        <v>275921967</v>
      </c>
      <c r="K41" s="152" t="s">
        <v>99</v>
      </c>
    </row>
    <row r="42" spans="1:11" ht="36" customHeight="1" thickBot="1" x14ac:dyDescent="0.25">
      <c r="A42" s="107"/>
      <c r="B42" s="109" t="s">
        <v>186</v>
      </c>
      <c r="C42" s="146">
        <v>4502010</v>
      </c>
      <c r="D42" s="147">
        <v>29</v>
      </c>
      <c r="E42" s="148" t="s">
        <v>235</v>
      </c>
      <c r="F42" s="147">
        <v>3</v>
      </c>
      <c r="G42" s="148" t="s">
        <v>236</v>
      </c>
      <c r="H42" s="145">
        <v>450201000</v>
      </c>
      <c r="I42" s="145"/>
      <c r="J42" s="150">
        <v>275921967</v>
      </c>
      <c r="K42" s="152" t="s">
        <v>99</v>
      </c>
    </row>
    <row r="43" spans="1:11" ht="36" customHeight="1" thickBot="1" x14ac:dyDescent="0.25">
      <c r="A43" s="107"/>
      <c r="B43" s="109" t="s">
        <v>186</v>
      </c>
      <c r="C43" s="146">
        <v>4502010</v>
      </c>
      <c r="D43" s="147">
        <v>29</v>
      </c>
      <c r="E43" s="148" t="s">
        <v>235</v>
      </c>
      <c r="F43" s="147">
        <v>4</v>
      </c>
      <c r="G43" s="148" t="s">
        <v>237</v>
      </c>
      <c r="H43" s="145">
        <v>450201000</v>
      </c>
      <c r="I43" s="145"/>
      <c r="J43" s="150">
        <v>20000000</v>
      </c>
      <c r="K43" s="152" t="s">
        <v>99</v>
      </c>
    </row>
    <row r="44" spans="1:11" ht="36" customHeight="1" thickBot="1" x14ac:dyDescent="0.25">
      <c r="A44" s="107"/>
      <c r="B44" s="108" t="s">
        <v>186</v>
      </c>
      <c r="C44" s="146">
        <v>4503031</v>
      </c>
      <c r="D44" s="147">
        <v>31</v>
      </c>
      <c r="E44" s="148" t="s">
        <v>239</v>
      </c>
      <c r="F44" s="147">
        <v>1</v>
      </c>
      <c r="G44" s="148" t="s">
        <v>238</v>
      </c>
      <c r="H44" s="145">
        <v>450303100</v>
      </c>
      <c r="I44" s="145"/>
      <c r="J44" s="150">
        <v>65500000</v>
      </c>
      <c r="K44" s="151" t="s">
        <v>705</v>
      </c>
    </row>
    <row r="45" spans="1:11" ht="36" customHeight="1" thickBot="1" x14ac:dyDescent="0.25">
      <c r="A45" s="107"/>
      <c r="B45" s="109" t="s">
        <v>186</v>
      </c>
      <c r="C45" s="146">
        <v>4503031</v>
      </c>
      <c r="D45" s="147">
        <v>31</v>
      </c>
      <c r="E45" s="148" t="s">
        <v>239</v>
      </c>
      <c r="F45" s="147">
        <v>2</v>
      </c>
      <c r="G45" s="148" t="s">
        <v>240</v>
      </c>
      <c r="H45" s="145">
        <v>450303100</v>
      </c>
      <c r="I45" s="145"/>
      <c r="J45" s="150">
        <v>70000000</v>
      </c>
      <c r="K45" s="151" t="s">
        <v>705</v>
      </c>
    </row>
    <row r="46" spans="1:11" ht="36" customHeight="1" thickBot="1" x14ac:dyDescent="0.25">
      <c r="A46" s="107"/>
      <c r="B46" s="109" t="s">
        <v>186</v>
      </c>
      <c r="C46" s="146">
        <v>4503031</v>
      </c>
      <c r="D46" s="147">
        <v>31</v>
      </c>
      <c r="E46" s="148" t="s">
        <v>239</v>
      </c>
      <c r="F46" s="147">
        <v>3</v>
      </c>
      <c r="G46" s="148" t="s">
        <v>241</v>
      </c>
      <c r="H46" s="145">
        <v>450303100</v>
      </c>
      <c r="I46" s="145"/>
      <c r="J46" s="150">
        <v>200000000</v>
      </c>
      <c r="K46" s="151" t="s">
        <v>705</v>
      </c>
    </row>
    <row r="47" spans="1:11" ht="36" customHeight="1" thickBot="1" x14ac:dyDescent="0.25">
      <c r="A47" s="107"/>
      <c r="B47" s="109" t="s">
        <v>186</v>
      </c>
      <c r="C47" s="146">
        <v>4503004</v>
      </c>
      <c r="D47" s="147">
        <v>32</v>
      </c>
      <c r="E47" s="148" t="s">
        <v>243</v>
      </c>
      <c r="F47" s="147">
        <v>1</v>
      </c>
      <c r="G47" s="148" t="s">
        <v>242</v>
      </c>
      <c r="H47" s="145">
        <v>450300400</v>
      </c>
      <c r="I47" s="145"/>
      <c r="J47" s="150">
        <v>100000000</v>
      </c>
      <c r="K47" s="151" t="s">
        <v>705</v>
      </c>
    </row>
    <row r="48" spans="1:11" ht="36" customHeight="1" thickBot="1" x14ac:dyDescent="0.25">
      <c r="A48" s="107"/>
      <c r="B48" s="109" t="s">
        <v>186</v>
      </c>
      <c r="C48" s="146">
        <v>4503004</v>
      </c>
      <c r="D48" s="147">
        <v>34</v>
      </c>
      <c r="E48" s="148" t="s">
        <v>245</v>
      </c>
      <c r="F48" s="147">
        <v>1</v>
      </c>
      <c r="G48" s="148" t="s">
        <v>244</v>
      </c>
      <c r="H48" s="145">
        <v>450300400</v>
      </c>
      <c r="I48" s="145"/>
      <c r="J48" s="150">
        <v>1055708024.4635</v>
      </c>
      <c r="K48" s="151" t="s">
        <v>705</v>
      </c>
    </row>
    <row r="49" spans="1:11" ht="36" customHeight="1" thickBot="1" x14ac:dyDescent="0.25">
      <c r="A49" s="107"/>
      <c r="B49" s="109" t="s">
        <v>186</v>
      </c>
      <c r="C49" s="146">
        <v>4503012</v>
      </c>
      <c r="D49" s="147">
        <v>36</v>
      </c>
      <c r="E49" s="148" t="s">
        <v>247</v>
      </c>
      <c r="F49" s="147">
        <v>1</v>
      </c>
      <c r="G49" s="148" t="s">
        <v>246</v>
      </c>
      <c r="H49" s="145">
        <v>450301200</v>
      </c>
      <c r="I49" s="145"/>
      <c r="J49" s="150">
        <v>38000000</v>
      </c>
      <c r="K49" s="151" t="s">
        <v>705</v>
      </c>
    </row>
    <row r="50" spans="1:11" ht="53.25" customHeight="1" thickBot="1" x14ac:dyDescent="0.25">
      <c r="A50" s="107"/>
      <c r="B50" s="108" t="s">
        <v>186</v>
      </c>
      <c r="C50" s="146">
        <v>4599016</v>
      </c>
      <c r="D50" s="147">
        <v>1</v>
      </c>
      <c r="E50" s="148" t="s">
        <v>249</v>
      </c>
      <c r="F50" s="147">
        <v>1</v>
      </c>
      <c r="G50" s="148" t="s">
        <v>248</v>
      </c>
      <c r="H50" s="145">
        <v>120200100</v>
      </c>
      <c r="I50" s="145"/>
      <c r="J50" s="150">
        <v>300896372.71436602</v>
      </c>
      <c r="K50" s="151" t="s">
        <v>250</v>
      </c>
    </row>
    <row r="51" spans="1:11" ht="36" customHeight="1" thickBot="1" x14ac:dyDescent="0.25">
      <c r="A51" s="107"/>
      <c r="B51" s="109" t="s">
        <v>186</v>
      </c>
      <c r="C51" s="146">
        <v>4599016</v>
      </c>
      <c r="D51" s="147">
        <v>84</v>
      </c>
      <c r="E51" s="148" t="s">
        <v>708</v>
      </c>
      <c r="F51" s="147">
        <v>1</v>
      </c>
      <c r="G51" s="148" t="s">
        <v>707</v>
      </c>
      <c r="H51" s="145">
        <v>400202600</v>
      </c>
      <c r="I51" s="145"/>
      <c r="J51" s="150">
        <v>1800000000</v>
      </c>
      <c r="K51" s="152" t="s">
        <v>250</v>
      </c>
    </row>
    <row r="52" spans="1:11" ht="36" customHeight="1" thickBot="1" x14ac:dyDescent="0.25">
      <c r="A52" s="107"/>
      <c r="B52" s="108" t="s">
        <v>186</v>
      </c>
      <c r="C52" s="146">
        <v>4501024</v>
      </c>
      <c r="D52" s="147">
        <v>25</v>
      </c>
      <c r="E52" s="148" t="s">
        <v>227</v>
      </c>
      <c r="F52" s="147">
        <v>6</v>
      </c>
      <c r="G52" s="148" t="s">
        <v>251</v>
      </c>
      <c r="H52" s="145">
        <v>450100400</v>
      </c>
      <c r="I52" s="145"/>
      <c r="J52" s="150">
        <v>465000000</v>
      </c>
      <c r="K52" s="152" t="s">
        <v>99</v>
      </c>
    </row>
    <row r="53" spans="1:11" ht="36" customHeight="1" thickBot="1" x14ac:dyDescent="0.25">
      <c r="A53" s="107"/>
      <c r="B53" s="108" t="s">
        <v>186</v>
      </c>
      <c r="C53" s="146">
        <v>2402041</v>
      </c>
      <c r="D53" s="147">
        <v>12</v>
      </c>
      <c r="E53" s="148" t="s">
        <v>208</v>
      </c>
      <c r="F53" s="147">
        <v>14</v>
      </c>
      <c r="G53" s="148" t="s">
        <v>252</v>
      </c>
      <c r="H53" s="145">
        <v>450100100</v>
      </c>
      <c r="I53" s="145"/>
      <c r="J53" s="150">
        <v>250000000</v>
      </c>
      <c r="K53" s="153" t="s">
        <v>697</v>
      </c>
    </row>
    <row r="54" spans="1:11" ht="36" customHeight="1" thickBot="1" x14ac:dyDescent="0.25">
      <c r="A54" s="107"/>
      <c r="B54" s="109" t="s">
        <v>186</v>
      </c>
      <c r="C54" s="146">
        <v>2402041</v>
      </c>
      <c r="D54" s="147">
        <v>12</v>
      </c>
      <c r="E54" s="148" t="s">
        <v>208</v>
      </c>
      <c r="F54" s="147">
        <v>15</v>
      </c>
      <c r="G54" s="148" t="s">
        <v>253</v>
      </c>
      <c r="H54" s="145">
        <v>450100100</v>
      </c>
      <c r="I54" s="145"/>
      <c r="J54" s="150">
        <v>120000000</v>
      </c>
      <c r="K54" s="153" t="s">
        <v>697</v>
      </c>
    </row>
    <row r="55" spans="1:11" ht="36" customHeight="1" thickBot="1" x14ac:dyDescent="0.25">
      <c r="A55" s="107"/>
      <c r="B55" s="109" t="s">
        <v>186</v>
      </c>
      <c r="C55" s="146">
        <v>2402041</v>
      </c>
      <c r="D55" s="147">
        <v>35</v>
      </c>
      <c r="E55" s="148" t="s">
        <v>255</v>
      </c>
      <c r="F55" s="147">
        <v>1</v>
      </c>
      <c r="G55" s="148" t="s">
        <v>254</v>
      </c>
      <c r="H55" s="145">
        <v>450300400</v>
      </c>
      <c r="I55" s="145"/>
      <c r="J55" s="150">
        <v>120000000</v>
      </c>
      <c r="K55" s="151" t="s">
        <v>705</v>
      </c>
    </row>
    <row r="56" spans="1:11" ht="36" customHeight="1" thickBot="1" x14ac:dyDescent="0.25">
      <c r="A56" s="107"/>
      <c r="B56" s="109" t="s">
        <v>186</v>
      </c>
      <c r="C56" s="146">
        <v>2402041</v>
      </c>
      <c r="D56" s="147">
        <v>35</v>
      </c>
      <c r="E56" s="148" t="s">
        <v>255</v>
      </c>
      <c r="F56" s="147">
        <v>2</v>
      </c>
      <c r="G56" s="148" t="s">
        <v>256</v>
      </c>
      <c r="H56" s="145">
        <v>450300400</v>
      </c>
      <c r="I56" s="145"/>
      <c r="J56" s="150">
        <v>210000000</v>
      </c>
      <c r="K56" s="151" t="s">
        <v>705</v>
      </c>
    </row>
    <row r="57" spans="1:11" ht="36" customHeight="1" thickBot="1" x14ac:dyDescent="0.25">
      <c r="A57" s="107"/>
      <c r="B57" s="108" t="s">
        <v>186</v>
      </c>
      <c r="C57" s="146">
        <v>2102013</v>
      </c>
      <c r="D57" s="147">
        <v>37</v>
      </c>
      <c r="E57" s="148" t="s">
        <v>258</v>
      </c>
      <c r="F57" s="147">
        <v>1</v>
      </c>
      <c r="G57" s="148" t="s">
        <v>257</v>
      </c>
      <c r="H57" s="145">
        <v>210201300</v>
      </c>
      <c r="I57" s="145"/>
      <c r="J57" s="150">
        <v>4812514675.2299995</v>
      </c>
      <c r="K57" s="152" t="s">
        <v>250</v>
      </c>
    </row>
    <row r="58" spans="1:11" ht="36" customHeight="1" thickBot="1" x14ac:dyDescent="0.25">
      <c r="A58" s="107"/>
      <c r="B58" s="108" t="s">
        <v>186</v>
      </c>
      <c r="C58" s="146">
        <v>2402041</v>
      </c>
      <c r="D58" s="147">
        <v>44</v>
      </c>
      <c r="E58" s="148" t="s">
        <v>260</v>
      </c>
      <c r="F58" s="147">
        <v>1</v>
      </c>
      <c r="G58" s="148" t="s">
        <v>259</v>
      </c>
      <c r="H58" s="145">
        <v>240204100</v>
      </c>
      <c r="I58" s="145"/>
      <c r="J58" s="150">
        <v>1335017112.4019299</v>
      </c>
      <c r="K58" s="152" t="s">
        <v>250</v>
      </c>
    </row>
    <row r="59" spans="1:11" ht="36" customHeight="1" thickBot="1" x14ac:dyDescent="0.25">
      <c r="A59" s="107"/>
      <c r="B59" s="109" t="s">
        <v>186</v>
      </c>
      <c r="C59" s="146">
        <v>2402041</v>
      </c>
      <c r="D59" s="147">
        <v>44</v>
      </c>
      <c r="E59" s="148" t="s">
        <v>260</v>
      </c>
      <c r="F59" s="147">
        <v>2</v>
      </c>
      <c r="G59" s="148" t="s">
        <v>261</v>
      </c>
      <c r="H59" s="145">
        <v>240204100</v>
      </c>
      <c r="I59" s="145"/>
      <c r="J59" s="150">
        <v>100000000</v>
      </c>
      <c r="K59" s="152" t="s">
        <v>250</v>
      </c>
    </row>
    <row r="60" spans="1:11" ht="36" customHeight="1" thickBot="1" x14ac:dyDescent="0.25">
      <c r="A60" s="107"/>
      <c r="B60" s="109" t="s">
        <v>186</v>
      </c>
      <c r="C60" s="146">
        <v>2402094</v>
      </c>
      <c r="D60" s="147">
        <v>48</v>
      </c>
      <c r="E60" s="148" t="s">
        <v>263</v>
      </c>
      <c r="F60" s="147">
        <v>1</v>
      </c>
      <c r="G60" s="148" t="s">
        <v>262</v>
      </c>
      <c r="H60" s="145">
        <v>240209400</v>
      </c>
      <c r="I60" s="145"/>
      <c r="J60" s="150">
        <v>1429469000.1537001</v>
      </c>
      <c r="K60" s="152" t="s">
        <v>250</v>
      </c>
    </row>
    <row r="61" spans="1:11" ht="36" customHeight="1" thickBot="1" x14ac:dyDescent="0.25">
      <c r="A61" s="107"/>
      <c r="B61" s="108" t="s">
        <v>186</v>
      </c>
      <c r="C61" s="146">
        <v>2402006</v>
      </c>
      <c r="D61" s="147">
        <v>41</v>
      </c>
      <c r="E61" s="148" t="s">
        <v>265</v>
      </c>
      <c r="F61" s="147">
        <v>1</v>
      </c>
      <c r="G61" s="148" t="s">
        <v>264</v>
      </c>
      <c r="H61" s="145">
        <v>240200600</v>
      </c>
      <c r="I61" s="145"/>
      <c r="J61" s="150">
        <v>192000000</v>
      </c>
      <c r="K61" s="152" t="s">
        <v>250</v>
      </c>
    </row>
    <row r="62" spans="1:11" ht="36" customHeight="1" thickBot="1" x14ac:dyDescent="0.25">
      <c r="A62" s="107"/>
      <c r="B62" s="108" t="s">
        <v>186</v>
      </c>
      <c r="C62" s="146">
        <v>2402034</v>
      </c>
      <c r="D62" s="147">
        <v>42</v>
      </c>
      <c r="E62" s="148" t="s">
        <v>267</v>
      </c>
      <c r="F62" s="147">
        <v>1</v>
      </c>
      <c r="G62" s="148" t="s">
        <v>266</v>
      </c>
      <c r="H62" s="145">
        <v>240203400</v>
      </c>
      <c r="I62" s="145"/>
      <c r="J62" s="150">
        <v>158000000</v>
      </c>
      <c r="K62" s="152" t="s">
        <v>250</v>
      </c>
    </row>
    <row r="63" spans="1:11" ht="36" customHeight="1" thickBot="1" x14ac:dyDescent="0.25">
      <c r="A63" s="107"/>
      <c r="B63" s="108" t="s">
        <v>186</v>
      </c>
      <c r="C63" s="146">
        <v>2402041</v>
      </c>
      <c r="D63" s="147">
        <v>44</v>
      </c>
      <c r="E63" s="148" t="s">
        <v>260</v>
      </c>
      <c r="F63" s="147">
        <v>1</v>
      </c>
      <c r="G63" s="148" t="s">
        <v>268</v>
      </c>
      <c r="H63" s="145">
        <v>240204100</v>
      </c>
      <c r="I63" s="145"/>
      <c r="J63" s="150">
        <v>300000000</v>
      </c>
      <c r="K63" s="152" t="s">
        <v>250</v>
      </c>
    </row>
    <row r="64" spans="1:11" ht="36" customHeight="1" thickBot="1" x14ac:dyDescent="0.25">
      <c r="A64" s="107"/>
      <c r="B64" s="109" t="s">
        <v>186</v>
      </c>
      <c r="C64" s="146">
        <v>2402041</v>
      </c>
      <c r="D64" s="147">
        <v>44</v>
      </c>
      <c r="E64" s="148" t="s">
        <v>260</v>
      </c>
      <c r="F64" s="147">
        <v>2</v>
      </c>
      <c r="G64" s="148" t="s">
        <v>269</v>
      </c>
      <c r="H64" s="145">
        <v>240204100</v>
      </c>
      <c r="I64" s="145"/>
      <c r="J64" s="150">
        <v>460000000</v>
      </c>
      <c r="K64" s="152" t="s">
        <v>250</v>
      </c>
    </row>
    <row r="65" spans="1:11" ht="36" customHeight="1" thickBot="1" x14ac:dyDescent="0.25">
      <c r="A65" s="107"/>
      <c r="B65" s="108" t="s">
        <v>186</v>
      </c>
      <c r="C65" s="146">
        <v>2409002</v>
      </c>
      <c r="D65" s="147">
        <v>52</v>
      </c>
      <c r="E65" s="148" t="s">
        <v>271</v>
      </c>
      <c r="F65" s="147">
        <v>1</v>
      </c>
      <c r="G65" s="148" t="s">
        <v>270</v>
      </c>
      <c r="H65" s="145">
        <v>240900200</v>
      </c>
      <c r="I65" s="145"/>
      <c r="J65" s="150">
        <v>45980000</v>
      </c>
      <c r="K65" s="152" t="s">
        <v>272</v>
      </c>
    </row>
    <row r="66" spans="1:11" ht="36" customHeight="1" thickBot="1" x14ac:dyDescent="0.25">
      <c r="A66" s="107"/>
      <c r="B66" s="109" t="s">
        <v>186</v>
      </c>
      <c r="C66" s="146">
        <v>2409002</v>
      </c>
      <c r="D66" s="147">
        <v>52</v>
      </c>
      <c r="E66" s="148" t="s">
        <v>271</v>
      </c>
      <c r="F66" s="147">
        <v>2</v>
      </c>
      <c r="G66" s="148" t="s">
        <v>273</v>
      </c>
      <c r="H66" s="145">
        <v>240900200</v>
      </c>
      <c r="I66" s="145"/>
      <c r="J66" s="150">
        <v>44357200</v>
      </c>
      <c r="K66" s="152" t="s">
        <v>272</v>
      </c>
    </row>
    <row r="67" spans="1:11" ht="36" customHeight="1" thickBot="1" x14ac:dyDescent="0.25">
      <c r="A67" s="107"/>
      <c r="B67" s="109" t="s">
        <v>186</v>
      </c>
      <c r="C67" s="146">
        <v>2409002</v>
      </c>
      <c r="D67" s="147">
        <v>52</v>
      </c>
      <c r="E67" s="148" t="s">
        <v>271</v>
      </c>
      <c r="F67" s="147">
        <v>3</v>
      </c>
      <c r="G67" s="148" t="s">
        <v>274</v>
      </c>
      <c r="H67" s="145">
        <v>240900200</v>
      </c>
      <c r="I67" s="145"/>
      <c r="J67" s="150">
        <v>283866000</v>
      </c>
      <c r="K67" s="152" t="s">
        <v>272</v>
      </c>
    </row>
    <row r="68" spans="1:11" ht="36" customHeight="1" thickBot="1" x14ac:dyDescent="0.25">
      <c r="A68" s="107"/>
      <c r="B68" s="109" t="s">
        <v>186</v>
      </c>
      <c r="C68" s="146">
        <v>2409002</v>
      </c>
      <c r="D68" s="147">
        <v>52</v>
      </c>
      <c r="E68" s="148" t="s">
        <v>271</v>
      </c>
      <c r="F68" s="147">
        <v>4</v>
      </c>
      <c r="G68" s="148" t="s">
        <v>275</v>
      </c>
      <c r="H68" s="145">
        <v>240900200</v>
      </c>
      <c r="I68" s="145"/>
      <c r="J68" s="150">
        <v>20000000</v>
      </c>
      <c r="K68" s="152" t="s">
        <v>272</v>
      </c>
    </row>
    <row r="69" spans="1:11" ht="36" customHeight="1" thickBot="1" x14ac:dyDescent="0.25">
      <c r="A69" s="107"/>
      <c r="B69" s="109" t="s">
        <v>186</v>
      </c>
      <c r="C69" s="146">
        <v>2409003</v>
      </c>
      <c r="D69" s="147">
        <v>54</v>
      </c>
      <c r="E69" s="148" t="s">
        <v>277</v>
      </c>
      <c r="F69" s="147">
        <v>1</v>
      </c>
      <c r="G69" s="148" t="s">
        <v>276</v>
      </c>
      <c r="H69" s="145">
        <v>240900301</v>
      </c>
      <c r="I69" s="145"/>
      <c r="J69" s="150">
        <v>112688107</v>
      </c>
      <c r="K69" s="152" t="s">
        <v>272</v>
      </c>
    </row>
    <row r="70" spans="1:11" ht="36" customHeight="1" thickBot="1" x14ac:dyDescent="0.25">
      <c r="A70" s="107"/>
      <c r="B70" s="109" t="s">
        <v>186</v>
      </c>
      <c r="C70" s="146">
        <v>2409003</v>
      </c>
      <c r="D70" s="147">
        <v>55</v>
      </c>
      <c r="E70" s="148" t="s">
        <v>279</v>
      </c>
      <c r="F70" s="147">
        <v>1</v>
      </c>
      <c r="G70" s="148" t="s">
        <v>278</v>
      </c>
      <c r="H70" s="145">
        <v>240900303</v>
      </c>
      <c r="I70" s="145"/>
      <c r="J70" s="150">
        <v>652500000</v>
      </c>
      <c r="K70" s="152" t="s">
        <v>272</v>
      </c>
    </row>
    <row r="71" spans="1:11" ht="36" customHeight="1" thickBot="1" x14ac:dyDescent="0.25">
      <c r="A71" s="107"/>
      <c r="B71" s="109" t="s">
        <v>186</v>
      </c>
      <c r="C71" s="146">
        <v>2409013</v>
      </c>
      <c r="D71" s="147">
        <v>63</v>
      </c>
      <c r="E71" s="148" t="s">
        <v>281</v>
      </c>
      <c r="F71" s="147">
        <v>1</v>
      </c>
      <c r="G71" s="148" t="s">
        <v>280</v>
      </c>
      <c r="H71" s="145">
        <v>240901307</v>
      </c>
      <c r="I71" s="145"/>
      <c r="J71" s="150">
        <v>120000000</v>
      </c>
      <c r="K71" s="152" t="s">
        <v>272</v>
      </c>
    </row>
    <row r="72" spans="1:11" ht="36" customHeight="1" thickBot="1" x14ac:dyDescent="0.25">
      <c r="A72" s="107"/>
      <c r="B72" s="109" t="s">
        <v>186</v>
      </c>
      <c r="C72" s="146">
        <v>2409025</v>
      </c>
      <c r="D72" s="147">
        <v>66</v>
      </c>
      <c r="E72" s="148" t="s">
        <v>283</v>
      </c>
      <c r="F72" s="147">
        <v>1</v>
      </c>
      <c r="G72" s="148" t="s">
        <v>282</v>
      </c>
      <c r="H72" s="145">
        <v>240902500</v>
      </c>
      <c r="I72" s="145"/>
      <c r="J72" s="150">
        <v>60000000</v>
      </c>
      <c r="K72" s="152" t="s">
        <v>272</v>
      </c>
    </row>
    <row r="73" spans="1:11" ht="36" customHeight="1" thickBot="1" x14ac:dyDescent="0.25">
      <c r="A73" s="107"/>
      <c r="B73" s="109" t="s">
        <v>186</v>
      </c>
      <c r="C73" s="146">
        <v>2409025</v>
      </c>
      <c r="D73" s="147">
        <v>66</v>
      </c>
      <c r="E73" s="148" t="s">
        <v>283</v>
      </c>
      <c r="F73" s="147">
        <v>2</v>
      </c>
      <c r="G73" s="148" t="s">
        <v>284</v>
      </c>
      <c r="H73" s="145">
        <v>240902500</v>
      </c>
      <c r="I73" s="145"/>
      <c r="J73" s="150">
        <v>52688107</v>
      </c>
      <c r="K73" s="152" t="s">
        <v>272</v>
      </c>
    </row>
    <row r="74" spans="1:11" ht="36" customHeight="1" thickBot="1" x14ac:dyDescent="0.25">
      <c r="A74" s="107"/>
      <c r="B74" s="109" t="s">
        <v>186</v>
      </c>
      <c r="C74" s="146">
        <v>2409025</v>
      </c>
      <c r="D74" s="147">
        <v>66</v>
      </c>
      <c r="E74" s="148" t="s">
        <v>283</v>
      </c>
      <c r="F74" s="147">
        <v>3</v>
      </c>
      <c r="G74" s="148" t="s">
        <v>285</v>
      </c>
      <c r="H74" s="145">
        <v>240902500</v>
      </c>
      <c r="I74" s="145"/>
      <c r="J74" s="150">
        <v>52688107</v>
      </c>
      <c r="K74" s="152" t="s">
        <v>272</v>
      </c>
    </row>
    <row r="75" spans="1:11" ht="36" customHeight="1" thickBot="1" x14ac:dyDescent="0.25">
      <c r="A75" s="107"/>
      <c r="B75" s="108" t="s">
        <v>186</v>
      </c>
      <c r="C75" s="146">
        <v>4001001</v>
      </c>
      <c r="D75" s="147">
        <v>67</v>
      </c>
      <c r="E75" s="148" t="s">
        <v>287</v>
      </c>
      <c r="F75" s="147">
        <v>1</v>
      </c>
      <c r="G75" s="148" t="s">
        <v>286</v>
      </c>
      <c r="H75" s="145">
        <v>400100101</v>
      </c>
      <c r="I75" s="145"/>
      <c r="J75" s="150">
        <v>5310000</v>
      </c>
      <c r="K75" s="155" t="s">
        <v>288</v>
      </c>
    </row>
    <row r="76" spans="1:11" ht="36" customHeight="1" thickBot="1" x14ac:dyDescent="0.25">
      <c r="A76" s="107"/>
      <c r="B76" s="108" t="s">
        <v>186</v>
      </c>
      <c r="C76" s="146">
        <v>4001043</v>
      </c>
      <c r="D76" s="147">
        <v>72</v>
      </c>
      <c r="E76" s="148" t="s">
        <v>290</v>
      </c>
      <c r="F76" s="147">
        <v>1</v>
      </c>
      <c r="G76" s="148" t="s">
        <v>289</v>
      </c>
      <c r="H76" s="145">
        <v>400104301</v>
      </c>
      <c r="I76" s="145"/>
      <c r="J76" s="150">
        <v>62961622</v>
      </c>
      <c r="K76" s="155" t="s">
        <v>288</v>
      </c>
    </row>
    <row r="77" spans="1:11" ht="36" customHeight="1" thickBot="1" x14ac:dyDescent="0.25">
      <c r="A77" s="107"/>
      <c r="B77" s="109" t="s">
        <v>186</v>
      </c>
      <c r="C77" s="146">
        <v>4001043</v>
      </c>
      <c r="D77" s="147">
        <v>72</v>
      </c>
      <c r="E77" s="148" t="s">
        <v>290</v>
      </c>
      <c r="F77" s="147">
        <v>2</v>
      </c>
      <c r="G77" s="148" t="s">
        <v>291</v>
      </c>
      <c r="H77" s="145">
        <v>400104301</v>
      </c>
      <c r="I77" s="145"/>
      <c r="J77" s="150">
        <v>100000000</v>
      </c>
      <c r="K77" s="155" t="s">
        <v>288</v>
      </c>
    </row>
    <row r="78" spans="1:11" ht="36" customHeight="1" thickBot="1" x14ac:dyDescent="0.25">
      <c r="A78" s="107"/>
      <c r="B78" s="109" t="s">
        <v>186</v>
      </c>
      <c r="C78" s="146">
        <v>4001043</v>
      </c>
      <c r="D78" s="147">
        <v>76</v>
      </c>
      <c r="E78" s="148" t="s">
        <v>293</v>
      </c>
      <c r="F78" s="147">
        <v>1</v>
      </c>
      <c r="G78" s="148" t="s">
        <v>292</v>
      </c>
      <c r="H78" s="145">
        <v>400104300</v>
      </c>
      <c r="I78" s="145"/>
      <c r="J78" s="150">
        <v>62961622</v>
      </c>
      <c r="K78" s="155" t="s">
        <v>288</v>
      </c>
    </row>
    <row r="79" spans="1:11" ht="36" customHeight="1" thickBot="1" x14ac:dyDescent="0.25">
      <c r="A79" s="107"/>
      <c r="B79" s="109" t="s">
        <v>186</v>
      </c>
      <c r="C79" s="146">
        <v>4001043</v>
      </c>
      <c r="D79" s="147">
        <v>76</v>
      </c>
      <c r="E79" s="148" t="s">
        <v>293</v>
      </c>
      <c r="F79" s="147">
        <v>1</v>
      </c>
      <c r="G79" s="148" t="s">
        <v>294</v>
      </c>
      <c r="H79" s="145">
        <v>400104300</v>
      </c>
      <c r="I79" s="145"/>
      <c r="J79" s="150">
        <v>200000000</v>
      </c>
      <c r="K79" s="155" t="s">
        <v>288</v>
      </c>
    </row>
    <row r="80" spans="1:11" ht="36" customHeight="1" thickBot="1" x14ac:dyDescent="0.25">
      <c r="A80" s="107"/>
      <c r="B80" s="108" t="s">
        <v>186</v>
      </c>
      <c r="C80" s="146">
        <v>4001032</v>
      </c>
      <c r="D80" s="147">
        <v>74</v>
      </c>
      <c r="E80" s="148" t="s">
        <v>296</v>
      </c>
      <c r="F80" s="147">
        <v>1</v>
      </c>
      <c r="G80" s="148" t="s">
        <v>295</v>
      </c>
      <c r="H80" s="145">
        <v>400103200</v>
      </c>
      <c r="I80" s="145"/>
      <c r="J80" s="150">
        <v>274000000</v>
      </c>
      <c r="K80" s="155" t="s">
        <v>288</v>
      </c>
    </row>
    <row r="81" spans="1:11" ht="36" customHeight="1" thickBot="1" x14ac:dyDescent="0.25">
      <c r="A81" s="107"/>
      <c r="B81" s="108" t="s">
        <v>186</v>
      </c>
      <c r="C81" s="146">
        <v>4002013</v>
      </c>
      <c r="D81" s="147">
        <v>77</v>
      </c>
      <c r="E81" s="148" t="s">
        <v>298</v>
      </c>
      <c r="F81" s="147">
        <v>1</v>
      </c>
      <c r="G81" s="148" t="s">
        <v>297</v>
      </c>
      <c r="H81" s="145">
        <v>400201300</v>
      </c>
      <c r="I81" s="145"/>
      <c r="J81" s="150">
        <v>2931194906.3699999</v>
      </c>
      <c r="K81" s="152" t="s">
        <v>98</v>
      </c>
    </row>
    <row r="82" spans="1:11" ht="36" customHeight="1" thickBot="1" x14ac:dyDescent="0.25">
      <c r="A82" s="107"/>
      <c r="B82" s="109" t="s">
        <v>186</v>
      </c>
      <c r="C82" s="146">
        <v>4002013</v>
      </c>
      <c r="D82" s="147">
        <v>78</v>
      </c>
      <c r="E82" s="148" t="s">
        <v>300</v>
      </c>
      <c r="F82" s="147">
        <v>1</v>
      </c>
      <c r="G82" s="148" t="s">
        <v>299</v>
      </c>
      <c r="H82" s="145">
        <v>400201300</v>
      </c>
      <c r="I82" s="145"/>
      <c r="J82" s="150">
        <v>50000000</v>
      </c>
      <c r="K82" s="152" t="s">
        <v>98</v>
      </c>
    </row>
    <row r="83" spans="1:11" ht="36" customHeight="1" thickBot="1" x14ac:dyDescent="0.25">
      <c r="A83" s="107"/>
      <c r="B83" s="109" t="s">
        <v>186</v>
      </c>
      <c r="C83" s="146">
        <v>4002016</v>
      </c>
      <c r="D83" s="147">
        <v>79</v>
      </c>
      <c r="E83" s="148" t="s">
        <v>302</v>
      </c>
      <c r="F83" s="147">
        <v>1</v>
      </c>
      <c r="G83" s="148" t="s">
        <v>301</v>
      </c>
      <c r="H83" s="145">
        <v>400201600</v>
      </c>
      <c r="I83" s="145"/>
      <c r="J83" s="150">
        <v>25000000</v>
      </c>
      <c r="K83" s="152" t="s">
        <v>98</v>
      </c>
    </row>
    <row r="84" spans="1:11" ht="36" customHeight="1" thickBot="1" x14ac:dyDescent="0.25">
      <c r="A84" s="107"/>
      <c r="B84" s="108" t="s">
        <v>186</v>
      </c>
      <c r="C84" s="146">
        <v>4002030</v>
      </c>
      <c r="D84" s="147">
        <v>85</v>
      </c>
      <c r="E84" s="148" t="s">
        <v>303</v>
      </c>
      <c r="F84" s="147">
        <v>1</v>
      </c>
      <c r="G84" s="148" t="s">
        <v>695</v>
      </c>
      <c r="H84" s="145">
        <v>400203000</v>
      </c>
      <c r="I84" s="145"/>
      <c r="J84" s="150">
        <v>300986974</v>
      </c>
      <c r="K84" s="152" t="s">
        <v>304</v>
      </c>
    </row>
    <row r="85" spans="1:11" ht="36" customHeight="1" thickBot="1" x14ac:dyDescent="0.25">
      <c r="A85" s="107"/>
      <c r="B85" s="108" t="s">
        <v>186</v>
      </c>
      <c r="C85" s="146">
        <v>4003006</v>
      </c>
      <c r="D85" s="147">
        <v>87</v>
      </c>
      <c r="E85" s="148" t="s">
        <v>306</v>
      </c>
      <c r="F85" s="147">
        <v>1</v>
      </c>
      <c r="G85" s="148" t="s">
        <v>305</v>
      </c>
      <c r="H85" s="145">
        <v>400300600</v>
      </c>
      <c r="I85" s="145"/>
      <c r="J85" s="150">
        <v>1020000000</v>
      </c>
      <c r="K85" s="156" t="s">
        <v>720</v>
      </c>
    </row>
    <row r="86" spans="1:11" ht="36" customHeight="1" thickBot="1" x14ac:dyDescent="0.25">
      <c r="A86" s="107"/>
      <c r="B86" s="109" t="s">
        <v>186</v>
      </c>
      <c r="C86" s="146">
        <v>4003006</v>
      </c>
      <c r="D86" s="147">
        <v>87</v>
      </c>
      <c r="E86" s="148" t="s">
        <v>306</v>
      </c>
      <c r="F86" s="147">
        <v>2</v>
      </c>
      <c r="G86" s="148" t="s">
        <v>307</v>
      </c>
      <c r="H86" s="145">
        <v>400300600</v>
      </c>
      <c r="I86" s="145"/>
      <c r="J86" s="150">
        <v>27071000</v>
      </c>
      <c r="K86" s="156" t="s">
        <v>720</v>
      </c>
    </row>
    <row r="87" spans="1:11" ht="36" customHeight="1" thickBot="1" x14ac:dyDescent="0.25">
      <c r="A87" s="107"/>
      <c r="B87" s="108" t="s">
        <v>186</v>
      </c>
      <c r="C87" s="146">
        <v>4003028</v>
      </c>
      <c r="D87" s="147">
        <v>88</v>
      </c>
      <c r="E87" s="148" t="s">
        <v>309</v>
      </c>
      <c r="F87" s="147">
        <v>1</v>
      </c>
      <c r="G87" s="148" t="s">
        <v>308</v>
      </c>
      <c r="H87" s="145">
        <v>400302800</v>
      </c>
      <c r="I87" s="145"/>
      <c r="J87" s="150">
        <v>529285598</v>
      </c>
      <c r="K87" s="156" t="s">
        <v>720</v>
      </c>
    </row>
    <row r="88" spans="1:11" ht="36" customHeight="1" thickBot="1" x14ac:dyDescent="0.25">
      <c r="A88" s="107"/>
      <c r="B88" s="109" t="s">
        <v>186</v>
      </c>
      <c r="C88" s="146">
        <v>4003028</v>
      </c>
      <c r="D88" s="147">
        <v>88</v>
      </c>
      <c r="E88" s="148" t="s">
        <v>309</v>
      </c>
      <c r="F88" s="147">
        <v>2</v>
      </c>
      <c r="G88" s="148" t="s">
        <v>310</v>
      </c>
      <c r="H88" s="145">
        <v>400302800</v>
      </c>
      <c r="I88" s="145"/>
      <c r="J88" s="150">
        <v>16500000</v>
      </c>
      <c r="K88" s="156" t="s">
        <v>720</v>
      </c>
    </row>
    <row r="89" spans="1:11" ht="36" customHeight="1" thickBot="1" x14ac:dyDescent="0.25">
      <c r="A89" s="107"/>
      <c r="B89" s="108" t="s">
        <v>186</v>
      </c>
      <c r="C89" s="146">
        <v>4003028</v>
      </c>
      <c r="D89" s="147">
        <v>89</v>
      </c>
      <c r="E89" s="148" t="s">
        <v>312</v>
      </c>
      <c r="F89" s="147">
        <v>1</v>
      </c>
      <c r="G89" s="148" t="s">
        <v>311</v>
      </c>
      <c r="H89" s="145">
        <v>400302801</v>
      </c>
      <c r="I89" s="145"/>
      <c r="J89" s="150">
        <v>520000000</v>
      </c>
      <c r="K89" s="156" t="s">
        <v>720</v>
      </c>
    </row>
    <row r="90" spans="1:11" ht="36" customHeight="1" thickBot="1" x14ac:dyDescent="0.25">
      <c r="A90" s="107"/>
      <c r="B90" s="109" t="s">
        <v>186</v>
      </c>
      <c r="C90" s="146">
        <v>4003028</v>
      </c>
      <c r="D90" s="147">
        <v>89</v>
      </c>
      <c r="E90" s="148" t="s">
        <v>312</v>
      </c>
      <c r="F90" s="147">
        <v>2</v>
      </c>
      <c r="G90" s="148" t="s">
        <v>313</v>
      </c>
      <c r="H90" s="145">
        <v>400302801</v>
      </c>
      <c r="I90" s="145"/>
      <c r="J90" s="150">
        <v>16500000</v>
      </c>
      <c r="K90" s="156" t="s">
        <v>720</v>
      </c>
    </row>
    <row r="91" spans="1:11" ht="36" customHeight="1" thickBot="1" x14ac:dyDescent="0.25">
      <c r="A91" s="107"/>
      <c r="B91" s="108" t="s">
        <v>186</v>
      </c>
      <c r="C91" s="146">
        <v>4003027</v>
      </c>
      <c r="D91" s="147">
        <v>94</v>
      </c>
      <c r="E91" s="148" t="s">
        <v>315</v>
      </c>
      <c r="F91" s="147">
        <v>1</v>
      </c>
      <c r="G91" s="148" t="s">
        <v>314</v>
      </c>
      <c r="H91" s="145">
        <v>400302700</v>
      </c>
      <c r="I91" s="145"/>
      <c r="J91" s="150">
        <v>909948816</v>
      </c>
      <c r="K91" s="156" t="s">
        <v>720</v>
      </c>
    </row>
    <row r="92" spans="1:11" ht="36" customHeight="1" thickBot="1" x14ac:dyDescent="0.25">
      <c r="A92" s="107"/>
      <c r="B92" s="109" t="s">
        <v>186</v>
      </c>
      <c r="C92" s="146">
        <v>4003019</v>
      </c>
      <c r="D92" s="147">
        <v>96</v>
      </c>
      <c r="E92" s="148" t="s">
        <v>317</v>
      </c>
      <c r="F92" s="147">
        <v>1</v>
      </c>
      <c r="G92" s="148" t="s">
        <v>316</v>
      </c>
      <c r="H92" s="145">
        <v>400301903</v>
      </c>
      <c r="I92" s="145"/>
      <c r="J92" s="150">
        <v>1089410485.9535</v>
      </c>
      <c r="K92" s="156" t="s">
        <v>720</v>
      </c>
    </row>
    <row r="93" spans="1:11" ht="36" customHeight="1" thickBot="1" x14ac:dyDescent="0.25">
      <c r="A93" s="107"/>
      <c r="B93" s="109" t="s">
        <v>186</v>
      </c>
      <c r="C93" s="146">
        <v>4003047</v>
      </c>
      <c r="D93" s="147">
        <v>102</v>
      </c>
      <c r="E93" s="148" t="s">
        <v>319</v>
      </c>
      <c r="F93" s="147">
        <v>1</v>
      </c>
      <c r="G93" s="148" t="s">
        <v>318</v>
      </c>
      <c r="H93" s="145">
        <v>400304701</v>
      </c>
      <c r="I93" s="145"/>
      <c r="J93" s="150">
        <v>800725252.91850007</v>
      </c>
      <c r="K93" s="156" t="s">
        <v>720</v>
      </c>
    </row>
    <row r="94" spans="1:11" ht="36" customHeight="1" thickBot="1" x14ac:dyDescent="0.25">
      <c r="A94" s="107"/>
      <c r="B94" s="108" t="s">
        <v>186</v>
      </c>
      <c r="C94" s="146">
        <v>4003047</v>
      </c>
      <c r="D94" s="147">
        <v>102</v>
      </c>
      <c r="E94" s="148" t="s">
        <v>319</v>
      </c>
      <c r="F94" s="147">
        <v>2</v>
      </c>
      <c r="G94" s="148" t="s">
        <v>320</v>
      </c>
      <c r="H94" s="145">
        <v>400304701</v>
      </c>
      <c r="I94" s="145"/>
      <c r="J94" s="150">
        <v>60000000</v>
      </c>
      <c r="K94" s="156" t="s">
        <v>720</v>
      </c>
    </row>
    <row r="95" spans="1:11" ht="36" customHeight="1" thickBot="1" x14ac:dyDescent="0.25">
      <c r="A95" s="107"/>
      <c r="B95" s="109" t="s">
        <v>186</v>
      </c>
      <c r="C95" s="146">
        <v>4003047</v>
      </c>
      <c r="D95" s="147">
        <v>102</v>
      </c>
      <c r="E95" s="148" t="s">
        <v>319</v>
      </c>
      <c r="F95" s="147">
        <v>3</v>
      </c>
      <c r="G95" s="148" t="s">
        <v>321</v>
      </c>
      <c r="H95" s="145">
        <v>400304701</v>
      </c>
      <c r="I95" s="145"/>
      <c r="J95" s="150">
        <v>80000000</v>
      </c>
      <c r="K95" s="156" t="s">
        <v>720</v>
      </c>
    </row>
    <row r="96" spans="1:11" ht="36" customHeight="1" thickBot="1" x14ac:dyDescent="0.25">
      <c r="A96" s="107"/>
      <c r="B96" s="109" t="s">
        <v>186</v>
      </c>
      <c r="C96" s="146">
        <v>4003047</v>
      </c>
      <c r="D96" s="147">
        <v>102</v>
      </c>
      <c r="E96" s="148" t="s">
        <v>319</v>
      </c>
      <c r="F96" s="147">
        <v>4</v>
      </c>
      <c r="G96" s="148" t="s">
        <v>322</v>
      </c>
      <c r="H96" s="145">
        <v>400304701</v>
      </c>
      <c r="I96" s="145"/>
      <c r="J96" s="150">
        <v>60000000</v>
      </c>
      <c r="K96" s="156" t="s">
        <v>720</v>
      </c>
    </row>
    <row r="97" spans="1:11" ht="36" customHeight="1" thickBot="1" x14ac:dyDescent="0.25">
      <c r="A97" s="107"/>
      <c r="B97" s="108" t="s">
        <v>186</v>
      </c>
      <c r="C97" s="146">
        <v>1903016</v>
      </c>
      <c r="D97" s="147">
        <v>103</v>
      </c>
      <c r="E97" s="148" t="s">
        <v>324</v>
      </c>
      <c r="F97" s="147">
        <v>1</v>
      </c>
      <c r="G97" s="148" t="s">
        <v>323</v>
      </c>
      <c r="H97" s="145">
        <v>190301600</v>
      </c>
      <c r="I97" s="145"/>
      <c r="J97" s="150">
        <v>460100000</v>
      </c>
      <c r="K97" s="152" t="s">
        <v>325</v>
      </c>
    </row>
    <row r="98" spans="1:11" ht="36" customHeight="1" thickBot="1" x14ac:dyDescent="0.25">
      <c r="A98" s="107"/>
      <c r="B98" s="109"/>
      <c r="C98" s="146">
        <v>1903016</v>
      </c>
      <c r="D98" s="147">
        <v>103</v>
      </c>
      <c r="E98" s="148" t="s">
        <v>324</v>
      </c>
      <c r="F98" s="147">
        <v>2</v>
      </c>
      <c r="G98" s="148" t="s">
        <v>326</v>
      </c>
      <c r="H98" s="145">
        <v>190301600</v>
      </c>
      <c r="I98" s="145"/>
      <c r="J98" s="150">
        <v>135000000</v>
      </c>
      <c r="K98" s="152" t="s">
        <v>325</v>
      </c>
    </row>
    <row r="99" spans="1:11" ht="36" customHeight="1" thickBot="1" x14ac:dyDescent="0.25">
      <c r="A99" s="107"/>
      <c r="B99" s="109"/>
      <c r="C99" s="146">
        <v>1903016</v>
      </c>
      <c r="D99" s="147">
        <v>103</v>
      </c>
      <c r="E99" s="148" t="s">
        <v>324</v>
      </c>
      <c r="F99" s="147">
        <v>3</v>
      </c>
      <c r="G99" s="148" t="s">
        <v>327</v>
      </c>
      <c r="H99" s="145">
        <v>190301600</v>
      </c>
      <c r="I99" s="145"/>
      <c r="J99" s="150">
        <v>35860000</v>
      </c>
      <c r="K99" s="152" t="s">
        <v>325</v>
      </c>
    </row>
    <row r="100" spans="1:11" ht="36" customHeight="1" thickBot="1" x14ac:dyDescent="0.25">
      <c r="A100" s="107"/>
      <c r="B100" s="109"/>
      <c r="C100" s="146">
        <v>1903016</v>
      </c>
      <c r="D100" s="147">
        <v>103</v>
      </c>
      <c r="E100" s="148" t="s">
        <v>324</v>
      </c>
      <c r="F100" s="147">
        <v>4</v>
      </c>
      <c r="G100" s="148" t="s">
        <v>328</v>
      </c>
      <c r="H100" s="145">
        <v>190301600</v>
      </c>
      <c r="I100" s="145"/>
      <c r="J100" s="150">
        <v>62000000</v>
      </c>
      <c r="K100" s="152" t="s">
        <v>325</v>
      </c>
    </row>
    <row r="101" spans="1:11" ht="36" customHeight="1" thickBot="1" x14ac:dyDescent="0.25">
      <c r="A101" s="107"/>
      <c r="B101" s="109"/>
      <c r="C101" s="146">
        <v>1903016</v>
      </c>
      <c r="D101" s="147">
        <v>103</v>
      </c>
      <c r="E101" s="148" t="s">
        <v>324</v>
      </c>
      <c r="F101" s="147">
        <v>5</v>
      </c>
      <c r="G101" s="148" t="s">
        <v>329</v>
      </c>
      <c r="H101" s="145">
        <v>190301600</v>
      </c>
      <c r="I101" s="145"/>
      <c r="J101" s="150">
        <v>15300000</v>
      </c>
      <c r="K101" s="152" t="s">
        <v>325</v>
      </c>
    </row>
    <row r="102" spans="1:11" ht="36" customHeight="1" thickBot="1" x14ac:dyDescent="0.25">
      <c r="A102" s="107"/>
      <c r="B102" s="109"/>
      <c r="C102" s="146">
        <v>1903016</v>
      </c>
      <c r="D102" s="147">
        <v>103</v>
      </c>
      <c r="E102" s="148" t="s">
        <v>324</v>
      </c>
      <c r="F102" s="147">
        <v>6</v>
      </c>
      <c r="G102" s="148" t="s">
        <v>330</v>
      </c>
      <c r="H102" s="145">
        <v>190301600</v>
      </c>
      <c r="I102" s="145"/>
      <c r="J102" s="150">
        <v>3500000</v>
      </c>
      <c r="K102" s="152" t="s">
        <v>325</v>
      </c>
    </row>
    <row r="103" spans="1:11" ht="36" customHeight="1" thickBot="1" x14ac:dyDescent="0.25">
      <c r="A103" s="107"/>
      <c r="B103" s="109"/>
      <c r="C103" s="146">
        <v>1903016</v>
      </c>
      <c r="D103" s="147">
        <v>103</v>
      </c>
      <c r="E103" s="148" t="s">
        <v>324</v>
      </c>
      <c r="F103" s="147">
        <v>7</v>
      </c>
      <c r="G103" s="148" t="s">
        <v>331</v>
      </c>
      <c r="H103" s="145">
        <v>190301600</v>
      </c>
      <c r="I103" s="145"/>
      <c r="J103" s="150">
        <v>105000000</v>
      </c>
      <c r="K103" s="152" t="s">
        <v>325</v>
      </c>
    </row>
    <row r="104" spans="1:11" ht="36" customHeight="1" thickBot="1" x14ac:dyDescent="0.25">
      <c r="A104" s="107"/>
      <c r="B104" s="109"/>
      <c r="C104" s="146">
        <v>1903016</v>
      </c>
      <c r="D104" s="147">
        <v>103</v>
      </c>
      <c r="E104" s="148" t="s">
        <v>324</v>
      </c>
      <c r="F104" s="147">
        <v>8</v>
      </c>
      <c r="G104" s="148" t="s">
        <v>332</v>
      </c>
      <c r="H104" s="145">
        <v>190301600</v>
      </c>
      <c r="I104" s="145"/>
      <c r="J104" s="150">
        <v>35000000</v>
      </c>
      <c r="K104" s="152" t="s">
        <v>325</v>
      </c>
    </row>
    <row r="105" spans="1:11" ht="36" customHeight="1" thickBot="1" x14ac:dyDescent="0.25">
      <c r="A105" s="107"/>
      <c r="B105" s="109"/>
      <c r="C105" s="146">
        <v>1903016</v>
      </c>
      <c r="D105" s="147">
        <v>103</v>
      </c>
      <c r="E105" s="148" t="s">
        <v>324</v>
      </c>
      <c r="F105" s="147">
        <v>9</v>
      </c>
      <c r="G105" s="148" t="s">
        <v>333</v>
      </c>
      <c r="H105" s="145">
        <v>190301600</v>
      </c>
      <c r="I105" s="145"/>
      <c r="J105" s="150">
        <v>68440000</v>
      </c>
      <c r="K105" s="152" t="s">
        <v>325</v>
      </c>
    </row>
    <row r="106" spans="1:11" ht="36" customHeight="1" thickBot="1" x14ac:dyDescent="0.25">
      <c r="A106" s="107"/>
      <c r="B106" s="109" t="s">
        <v>186</v>
      </c>
      <c r="C106" s="146">
        <v>1903034</v>
      </c>
      <c r="D106" s="147">
        <v>104</v>
      </c>
      <c r="E106" s="148" t="s">
        <v>335</v>
      </c>
      <c r="F106" s="147">
        <v>1</v>
      </c>
      <c r="G106" s="148" t="s">
        <v>334</v>
      </c>
      <c r="H106" s="145">
        <v>190303400</v>
      </c>
      <c r="I106" s="145"/>
      <c r="J106" s="150">
        <v>3000411146.9548087</v>
      </c>
      <c r="K106" s="152" t="s">
        <v>325</v>
      </c>
    </row>
    <row r="107" spans="1:11" s="113" customFormat="1" ht="36" customHeight="1" thickBot="1" x14ac:dyDescent="0.25">
      <c r="A107" s="107"/>
      <c r="B107" s="112"/>
      <c r="C107" s="146">
        <v>1903034</v>
      </c>
      <c r="D107" s="147">
        <v>104</v>
      </c>
      <c r="E107" s="148" t="s">
        <v>335</v>
      </c>
      <c r="F107" s="147">
        <v>2</v>
      </c>
      <c r="G107" s="148" t="s">
        <v>336</v>
      </c>
      <c r="H107" s="145">
        <v>190303400</v>
      </c>
      <c r="I107" s="145"/>
      <c r="J107" s="150">
        <v>42000000</v>
      </c>
      <c r="K107" s="152" t="s">
        <v>325</v>
      </c>
    </row>
    <row r="108" spans="1:11" s="113" customFormat="1" ht="36" customHeight="1" thickBot="1" x14ac:dyDescent="0.25">
      <c r="A108" s="107"/>
      <c r="B108" s="112"/>
      <c r="C108" s="146">
        <v>1903034</v>
      </c>
      <c r="D108" s="147">
        <v>104</v>
      </c>
      <c r="E108" s="148" t="s">
        <v>335</v>
      </c>
      <c r="F108" s="147">
        <v>3</v>
      </c>
      <c r="G108" s="148" t="s">
        <v>337</v>
      </c>
      <c r="H108" s="145">
        <v>190303400</v>
      </c>
      <c r="I108" s="145"/>
      <c r="J108" s="150">
        <v>47000000</v>
      </c>
      <c r="K108" s="152" t="s">
        <v>325</v>
      </c>
    </row>
    <row r="109" spans="1:11" s="113" customFormat="1" ht="36" customHeight="1" thickBot="1" x14ac:dyDescent="0.25">
      <c r="A109" s="107"/>
      <c r="B109" s="112"/>
      <c r="C109" s="146">
        <v>1903034</v>
      </c>
      <c r="D109" s="147">
        <v>104</v>
      </c>
      <c r="E109" s="148" t="s">
        <v>335</v>
      </c>
      <c r="F109" s="147">
        <v>4</v>
      </c>
      <c r="G109" s="148" t="s">
        <v>338</v>
      </c>
      <c r="H109" s="145">
        <v>190303400</v>
      </c>
      <c r="I109" s="145"/>
      <c r="J109" s="150">
        <v>10000000</v>
      </c>
      <c r="K109" s="152" t="s">
        <v>325</v>
      </c>
    </row>
    <row r="110" spans="1:11" s="113" customFormat="1" ht="36" customHeight="1" thickBot="1" x14ac:dyDescent="0.25">
      <c r="A110" s="107"/>
      <c r="B110" s="112"/>
      <c r="C110" s="146">
        <v>1903034</v>
      </c>
      <c r="D110" s="147">
        <v>104</v>
      </c>
      <c r="E110" s="148" t="s">
        <v>335</v>
      </c>
      <c r="F110" s="147">
        <v>5</v>
      </c>
      <c r="G110" s="148" t="s">
        <v>339</v>
      </c>
      <c r="H110" s="145">
        <v>190303400</v>
      </c>
      <c r="I110" s="145"/>
      <c r="J110" s="150">
        <v>30000000</v>
      </c>
      <c r="K110" s="152" t="s">
        <v>325</v>
      </c>
    </row>
    <row r="111" spans="1:11" s="113" customFormat="1" ht="36" customHeight="1" thickBot="1" x14ac:dyDescent="0.25">
      <c r="A111" s="107"/>
      <c r="B111" s="112"/>
      <c r="C111" s="146">
        <v>1903034</v>
      </c>
      <c r="D111" s="147">
        <v>104</v>
      </c>
      <c r="E111" s="148" t="s">
        <v>335</v>
      </c>
      <c r="F111" s="147">
        <v>6</v>
      </c>
      <c r="G111" s="148" t="s">
        <v>340</v>
      </c>
      <c r="H111" s="145">
        <v>190303400</v>
      </c>
      <c r="I111" s="145"/>
      <c r="J111" s="150">
        <v>198177588</v>
      </c>
      <c r="K111" s="152" t="s">
        <v>325</v>
      </c>
    </row>
    <row r="112" spans="1:11" ht="36" customHeight="1" thickBot="1" x14ac:dyDescent="0.25">
      <c r="A112" s="107"/>
      <c r="B112" s="109"/>
      <c r="C112" s="146">
        <v>1903034</v>
      </c>
      <c r="D112" s="147">
        <v>104</v>
      </c>
      <c r="E112" s="148" t="s">
        <v>335</v>
      </c>
      <c r="F112" s="147">
        <v>7</v>
      </c>
      <c r="G112" s="148" t="s">
        <v>341</v>
      </c>
      <c r="H112" s="145">
        <v>190303400</v>
      </c>
      <c r="I112" s="145"/>
      <c r="J112" s="150">
        <v>35000000</v>
      </c>
      <c r="K112" s="152" t="s">
        <v>325</v>
      </c>
    </row>
    <row r="113" spans="1:11" ht="36" customHeight="1" thickBot="1" x14ac:dyDescent="0.25">
      <c r="A113" s="107"/>
      <c r="B113" s="109"/>
      <c r="C113" s="146">
        <v>1903034</v>
      </c>
      <c r="D113" s="147">
        <v>104</v>
      </c>
      <c r="E113" s="148" t="s">
        <v>335</v>
      </c>
      <c r="F113" s="147">
        <v>8</v>
      </c>
      <c r="G113" s="148" t="s">
        <v>342</v>
      </c>
      <c r="H113" s="145">
        <v>190303400</v>
      </c>
      <c r="I113" s="145"/>
      <c r="J113" s="150">
        <v>76500000</v>
      </c>
      <c r="K113" s="152" t="s">
        <v>325</v>
      </c>
    </row>
    <row r="114" spans="1:11" ht="36" customHeight="1" thickBot="1" x14ac:dyDescent="0.25">
      <c r="A114" s="107"/>
      <c r="B114" s="109"/>
      <c r="C114" s="146">
        <v>1903034</v>
      </c>
      <c r="D114" s="147">
        <v>104</v>
      </c>
      <c r="E114" s="148" t="s">
        <v>335</v>
      </c>
      <c r="F114" s="147">
        <v>9</v>
      </c>
      <c r="G114" s="148" t="s">
        <v>343</v>
      </c>
      <c r="H114" s="145">
        <v>190303400</v>
      </c>
      <c r="I114" s="145"/>
      <c r="J114" s="150">
        <v>20000000</v>
      </c>
      <c r="K114" s="152" t="s">
        <v>325</v>
      </c>
    </row>
    <row r="115" spans="1:11" ht="36" customHeight="1" thickBot="1" x14ac:dyDescent="0.25">
      <c r="A115" s="107"/>
      <c r="B115" s="109"/>
      <c r="C115" s="146">
        <v>1903034</v>
      </c>
      <c r="D115" s="147">
        <v>104</v>
      </c>
      <c r="E115" s="148" t="s">
        <v>335</v>
      </c>
      <c r="F115" s="147">
        <v>10</v>
      </c>
      <c r="G115" s="148" t="s">
        <v>344</v>
      </c>
      <c r="H115" s="145">
        <v>190303400</v>
      </c>
      <c r="I115" s="145"/>
      <c r="J115" s="150">
        <v>35000000</v>
      </c>
      <c r="K115" s="152" t="s">
        <v>325</v>
      </c>
    </row>
    <row r="116" spans="1:11" ht="36" customHeight="1" thickBot="1" x14ac:dyDescent="0.25">
      <c r="A116" s="107"/>
      <c r="B116" s="109"/>
      <c r="C116" s="146">
        <v>1903034</v>
      </c>
      <c r="D116" s="147">
        <v>104</v>
      </c>
      <c r="E116" s="148" t="s">
        <v>335</v>
      </c>
      <c r="F116" s="147">
        <v>11</v>
      </c>
      <c r="G116" s="148" t="s">
        <v>345</v>
      </c>
      <c r="H116" s="145">
        <v>190303400</v>
      </c>
      <c r="I116" s="145"/>
      <c r="J116" s="150">
        <v>25000000</v>
      </c>
      <c r="K116" s="152" t="s">
        <v>325</v>
      </c>
    </row>
    <row r="117" spans="1:11" ht="36" customHeight="1" thickBot="1" x14ac:dyDescent="0.25">
      <c r="A117" s="107"/>
      <c r="B117" s="109"/>
      <c r="C117" s="146">
        <v>1903034</v>
      </c>
      <c r="D117" s="147">
        <v>104</v>
      </c>
      <c r="E117" s="148" t="s">
        <v>335</v>
      </c>
      <c r="F117" s="147">
        <v>12</v>
      </c>
      <c r="G117" s="148" t="s">
        <v>346</v>
      </c>
      <c r="H117" s="145">
        <v>190303400</v>
      </c>
      <c r="I117" s="145"/>
      <c r="J117" s="150">
        <v>55000000</v>
      </c>
      <c r="K117" s="152" t="s">
        <v>325</v>
      </c>
    </row>
    <row r="118" spans="1:11" ht="36" customHeight="1" thickBot="1" x14ac:dyDescent="0.25">
      <c r="A118" s="107"/>
      <c r="B118" s="109"/>
      <c r="C118" s="146">
        <v>1903034</v>
      </c>
      <c r="D118" s="147">
        <v>104</v>
      </c>
      <c r="E118" s="148" t="s">
        <v>335</v>
      </c>
      <c r="F118" s="147">
        <v>13</v>
      </c>
      <c r="G118" s="148" t="s">
        <v>347</v>
      </c>
      <c r="H118" s="145">
        <v>190303400</v>
      </c>
      <c r="I118" s="145"/>
      <c r="J118" s="150">
        <v>2426733559</v>
      </c>
      <c r="K118" s="152" t="s">
        <v>325</v>
      </c>
    </row>
    <row r="119" spans="1:11" ht="36" customHeight="1" thickBot="1" x14ac:dyDescent="0.25">
      <c r="A119" s="107"/>
      <c r="B119" s="108" t="s">
        <v>186</v>
      </c>
      <c r="C119" s="146">
        <v>1905031</v>
      </c>
      <c r="D119" s="147">
        <v>105</v>
      </c>
      <c r="E119" s="148" t="s">
        <v>349</v>
      </c>
      <c r="F119" s="147">
        <v>1</v>
      </c>
      <c r="G119" s="148" t="s">
        <v>348</v>
      </c>
      <c r="H119" s="145">
        <v>190503101</v>
      </c>
      <c r="I119" s="145"/>
      <c r="J119" s="150">
        <v>259500000</v>
      </c>
      <c r="K119" s="152" t="s">
        <v>325</v>
      </c>
    </row>
    <row r="120" spans="1:11" ht="36" customHeight="1" thickBot="1" x14ac:dyDescent="0.25">
      <c r="A120" s="107"/>
      <c r="B120" s="109"/>
      <c r="C120" s="146">
        <v>1905031</v>
      </c>
      <c r="D120" s="147">
        <v>105</v>
      </c>
      <c r="E120" s="148" t="s">
        <v>349</v>
      </c>
      <c r="F120" s="147">
        <v>2</v>
      </c>
      <c r="G120" s="148" t="s">
        <v>350</v>
      </c>
      <c r="H120" s="145">
        <v>190503101</v>
      </c>
      <c r="I120" s="145"/>
      <c r="J120" s="150">
        <v>42500000</v>
      </c>
      <c r="K120" s="152" t="s">
        <v>325</v>
      </c>
    </row>
    <row r="121" spans="1:11" ht="36" customHeight="1" thickBot="1" x14ac:dyDescent="0.25">
      <c r="A121" s="107"/>
      <c r="B121" s="109"/>
      <c r="C121" s="146">
        <v>1905031</v>
      </c>
      <c r="D121" s="147">
        <v>105</v>
      </c>
      <c r="E121" s="148" t="s">
        <v>349</v>
      </c>
      <c r="F121" s="147">
        <v>3</v>
      </c>
      <c r="G121" s="148" t="s">
        <v>351</v>
      </c>
      <c r="H121" s="145">
        <v>190503101</v>
      </c>
      <c r="I121" s="145"/>
      <c r="J121" s="150">
        <v>144000000</v>
      </c>
      <c r="K121" s="152" t="s">
        <v>325</v>
      </c>
    </row>
    <row r="122" spans="1:11" ht="36" customHeight="1" thickBot="1" x14ac:dyDescent="0.25">
      <c r="A122" s="107"/>
      <c r="B122" s="109"/>
      <c r="C122" s="146">
        <v>1905031</v>
      </c>
      <c r="D122" s="147">
        <v>105</v>
      </c>
      <c r="E122" s="148" t="s">
        <v>349</v>
      </c>
      <c r="F122" s="147">
        <v>4</v>
      </c>
      <c r="G122" s="148" t="s">
        <v>352</v>
      </c>
      <c r="H122" s="145">
        <v>190503101</v>
      </c>
      <c r="I122" s="145"/>
      <c r="J122" s="150">
        <v>73000000</v>
      </c>
      <c r="K122" s="152" t="s">
        <v>325</v>
      </c>
    </row>
    <row r="123" spans="1:11" ht="36" customHeight="1" thickBot="1" x14ac:dyDescent="0.25">
      <c r="A123" s="107"/>
      <c r="B123" s="109" t="s">
        <v>186</v>
      </c>
      <c r="C123" s="146">
        <v>1905022</v>
      </c>
      <c r="D123" s="147">
        <v>106</v>
      </c>
      <c r="E123" s="148" t="s">
        <v>354</v>
      </c>
      <c r="F123" s="147">
        <v>1</v>
      </c>
      <c r="G123" s="148" t="s">
        <v>353</v>
      </c>
      <c r="H123" s="145">
        <v>190502201</v>
      </c>
      <c r="I123" s="145"/>
      <c r="J123" s="150">
        <v>137100000</v>
      </c>
      <c r="K123" s="152" t="s">
        <v>325</v>
      </c>
    </row>
    <row r="124" spans="1:11" ht="36" customHeight="1" thickBot="1" x14ac:dyDescent="0.25">
      <c r="A124" s="107"/>
      <c r="B124" s="109"/>
      <c r="C124" s="146">
        <v>1905022</v>
      </c>
      <c r="D124" s="147">
        <v>106</v>
      </c>
      <c r="E124" s="148" t="s">
        <v>354</v>
      </c>
      <c r="F124" s="147">
        <v>2</v>
      </c>
      <c r="G124" s="148" t="s">
        <v>355</v>
      </c>
      <c r="H124" s="145">
        <v>190502201</v>
      </c>
      <c r="I124" s="145"/>
      <c r="J124" s="150">
        <v>62100000</v>
      </c>
      <c r="K124" s="152" t="s">
        <v>325</v>
      </c>
    </row>
    <row r="125" spans="1:11" ht="36" customHeight="1" thickBot="1" x14ac:dyDescent="0.25">
      <c r="A125" s="107"/>
      <c r="B125" s="109"/>
      <c r="C125" s="146">
        <v>1905022</v>
      </c>
      <c r="D125" s="147">
        <v>106</v>
      </c>
      <c r="E125" s="148" t="s">
        <v>354</v>
      </c>
      <c r="F125" s="147">
        <v>3</v>
      </c>
      <c r="G125" s="148" t="s">
        <v>356</v>
      </c>
      <c r="H125" s="145">
        <v>190502201</v>
      </c>
      <c r="I125" s="145"/>
      <c r="J125" s="150">
        <v>75000000</v>
      </c>
      <c r="K125" s="152" t="s">
        <v>325</v>
      </c>
    </row>
    <row r="126" spans="1:11" ht="36" customHeight="1" thickBot="1" x14ac:dyDescent="0.25">
      <c r="A126" s="107"/>
      <c r="B126" s="109" t="s">
        <v>186</v>
      </c>
      <c r="C126" s="146">
        <v>1905030</v>
      </c>
      <c r="D126" s="147">
        <v>107</v>
      </c>
      <c r="E126" s="148" t="s">
        <v>358</v>
      </c>
      <c r="F126" s="147">
        <v>1</v>
      </c>
      <c r="G126" s="148" t="s">
        <v>357</v>
      </c>
      <c r="H126" s="145">
        <v>190503000</v>
      </c>
      <c r="I126" s="145"/>
      <c r="J126" s="150">
        <v>45000000</v>
      </c>
      <c r="K126" s="152" t="s">
        <v>325</v>
      </c>
    </row>
    <row r="127" spans="1:11" ht="36" customHeight="1" thickBot="1" x14ac:dyDescent="0.25">
      <c r="A127" s="107"/>
      <c r="B127" s="109"/>
      <c r="C127" s="146">
        <v>1905030</v>
      </c>
      <c r="D127" s="147">
        <v>107</v>
      </c>
      <c r="E127" s="148" t="s">
        <v>358</v>
      </c>
      <c r="F127" s="147">
        <v>2</v>
      </c>
      <c r="G127" s="148" t="s">
        <v>359</v>
      </c>
      <c r="H127" s="145">
        <v>190503000</v>
      </c>
      <c r="I127" s="145"/>
      <c r="J127" s="150">
        <v>20000000</v>
      </c>
      <c r="K127" s="152" t="s">
        <v>325</v>
      </c>
    </row>
    <row r="128" spans="1:11" ht="36" customHeight="1" thickBot="1" x14ac:dyDescent="0.25">
      <c r="A128" s="107"/>
      <c r="B128" s="109"/>
      <c r="C128" s="146">
        <v>1905030</v>
      </c>
      <c r="D128" s="147">
        <v>107</v>
      </c>
      <c r="E128" s="148" t="s">
        <v>358</v>
      </c>
      <c r="F128" s="147">
        <v>3</v>
      </c>
      <c r="G128" s="148" t="s">
        <v>360</v>
      </c>
      <c r="H128" s="145">
        <v>190503000</v>
      </c>
      <c r="I128" s="145"/>
      <c r="J128" s="150">
        <v>23000000</v>
      </c>
      <c r="K128" s="152" t="s">
        <v>325</v>
      </c>
    </row>
    <row r="129" spans="1:11" ht="36" customHeight="1" thickBot="1" x14ac:dyDescent="0.25">
      <c r="A129" s="107"/>
      <c r="B129" s="109" t="s">
        <v>186</v>
      </c>
      <c r="C129" s="146">
        <v>1905025</v>
      </c>
      <c r="D129" s="147">
        <v>108</v>
      </c>
      <c r="E129" s="148" t="s">
        <v>362</v>
      </c>
      <c r="F129" s="147">
        <v>1</v>
      </c>
      <c r="G129" s="148" t="s">
        <v>361</v>
      </c>
      <c r="H129" s="145">
        <v>190502501</v>
      </c>
      <c r="I129" s="145"/>
      <c r="J129" s="150">
        <v>42500000</v>
      </c>
      <c r="K129" s="152" t="s">
        <v>325</v>
      </c>
    </row>
    <row r="130" spans="1:11" ht="36" customHeight="1" thickBot="1" x14ac:dyDescent="0.25">
      <c r="A130" s="107"/>
      <c r="B130" s="109"/>
      <c r="C130" s="146">
        <v>1905025</v>
      </c>
      <c r="D130" s="147">
        <v>108</v>
      </c>
      <c r="E130" s="148" t="s">
        <v>362</v>
      </c>
      <c r="F130" s="147">
        <v>2</v>
      </c>
      <c r="G130" s="148" t="s">
        <v>363</v>
      </c>
      <c r="H130" s="145">
        <v>190502501</v>
      </c>
      <c r="I130" s="145"/>
      <c r="J130" s="150">
        <v>11500000</v>
      </c>
      <c r="K130" s="152" t="s">
        <v>325</v>
      </c>
    </row>
    <row r="131" spans="1:11" ht="36" customHeight="1" thickBot="1" x14ac:dyDescent="0.25">
      <c r="A131" s="107"/>
      <c r="B131" s="109"/>
      <c r="C131" s="146">
        <v>1905025</v>
      </c>
      <c r="D131" s="147">
        <v>108</v>
      </c>
      <c r="E131" s="148" t="s">
        <v>362</v>
      </c>
      <c r="F131" s="147">
        <v>3</v>
      </c>
      <c r="G131" s="148" t="s">
        <v>364</v>
      </c>
      <c r="H131" s="145">
        <v>190502501</v>
      </c>
      <c r="I131" s="145"/>
      <c r="J131" s="150">
        <v>31000000</v>
      </c>
      <c r="K131" s="152" t="s">
        <v>325</v>
      </c>
    </row>
    <row r="132" spans="1:11" ht="36" customHeight="1" thickBot="1" x14ac:dyDescent="0.25">
      <c r="A132" s="107"/>
      <c r="B132" s="109" t="s">
        <v>186</v>
      </c>
      <c r="C132" s="146">
        <v>1905028</v>
      </c>
      <c r="D132" s="147">
        <v>109</v>
      </c>
      <c r="E132" s="148" t="s">
        <v>366</v>
      </c>
      <c r="F132" s="147">
        <v>1</v>
      </c>
      <c r="G132" s="148" t="s">
        <v>365</v>
      </c>
      <c r="H132" s="145">
        <v>190502801</v>
      </c>
      <c r="I132" s="145"/>
      <c r="J132" s="150">
        <v>271500000</v>
      </c>
      <c r="K132" s="152" t="s">
        <v>325</v>
      </c>
    </row>
    <row r="133" spans="1:11" ht="36" customHeight="1" thickBot="1" x14ac:dyDescent="0.25">
      <c r="A133" s="107"/>
      <c r="B133" s="109"/>
      <c r="C133" s="146">
        <v>1905028</v>
      </c>
      <c r="D133" s="147">
        <v>109</v>
      </c>
      <c r="E133" s="148" t="s">
        <v>366</v>
      </c>
      <c r="F133" s="147">
        <v>2</v>
      </c>
      <c r="G133" s="148" t="s">
        <v>367</v>
      </c>
      <c r="H133" s="145">
        <v>190502801</v>
      </c>
      <c r="I133" s="145"/>
      <c r="J133" s="150">
        <v>45934222</v>
      </c>
      <c r="K133" s="152" t="s">
        <v>325</v>
      </c>
    </row>
    <row r="134" spans="1:11" ht="36" customHeight="1" thickBot="1" x14ac:dyDescent="0.25">
      <c r="A134" s="107"/>
      <c r="B134" s="109"/>
      <c r="C134" s="146">
        <v>1905028</v>
      </c>
      <c r="D134" s="147">
        <v>109</v>
      </c>
      <c r="E134" s="148" t="s">
        <v>366</v>
      </c>
      <c r="F134" s="147">
        <v>3</v>
      </c>
      <c r="G134" s="148" t="s">
        <v>368</v>
      </c>
      <c r="H134" s="145">
        <v>190502801</v>
      </c>
      <c r="I134" s="145"/>
      <c r="J134" s="150">
        <v>43500000</v>
      </c>
      <c r="K134" s="152" t="s">
        <v>325</v>
      </c>
    </row>
    <row r="135" spans="1:11" ht="36" customHeight="1" thickBot="1" x14ac:dyDescent="0.25">
      <c r="A135" s="107"/>
      <c r="B135" s="109"/>
      <c r="C135" s="146">
        <v>1905028</v>
      </c>
      <c r="D135" s="147">
        <v>109</v>
      </c>
      <c r="E135" s="148" t="s">
        <v>366</v>
      </c>
      <c r="F135" s="147">
        <v>4</v>
      </c>
      <c r="G135" s="148" t="s">
        <v>369</v>
      </c>
      <c r="H135" s="145">
        <v>190502801</v>
      </c>
      <c r="I135" s="145"/>
      <c r="J135" s="150">
        <v>182065778</v>
      </c>
      <c r="K135" s="152" t="s">
        <v>325</v>
      </c>
    </row>
    <row r="136" spans="1:11" ht="36" customHeight="1" thickBot="1" x14ac:dyDescent="0.25">
      <c r="A136" s="107"/>
      <c r="B136" s="109" t="s">
        <v>186</v>
      </c>
      <c r="C136" s="146">
        <v>1905021</v>
      </c>
      <c r="D136" s="147">
        <v>110</v>
      </c>
      <c r="E136" s="148" t="s">
        <v>371</v>
      </c>
      <c r="F136" s="147">
        <v>1</v>
      </c>
      <c r="G136" s="148" t="s">
        <v>370</v>
      </c>
      <c r="H136" s="145">
        <v>190502101</v>
      </c>
      <c r="I136" s="145"/>
      <c r="J136" s="150">
        <v>110000000</v>
      </c>
      <c r="K136" s="152" t="s">
        <v>325</v>
      </c>
    </row>
    <row r="137" spans="1:11" ht="36" customHeight="1" thickBot="1" x14ac:dyDescent="0.25">
      <c r="A137" s="107"/>
      <c r="B137" s="109"/>
      <c r="C137" s="146">
        <v>1905021</v>
      </c>
      <c r="D137" s="147">
        <v>110</v>
      </c>
      <c r="E137" s="148" t="s">
        <v>371</v>
      </c>
      <c r="F137" s="147">
        <v>2</v>
      </c>
      <c r="G137" s="148" t="s">
        <v>372</v>
      </c>
      <c r="H137" s="145">
        <v>190502101</v>
      </c>
      <c r="I137" s="145"/>
      <c r="J137" s="150">
        <v>52500000</v>
      </c>
      <c r="K137" s="152" t="s">
        <v>325</v>
      </c>
    </row>
    <row r="138" spans="1:11" ht="36" customHeight="1" thickBot="1" x14ac:dyDescent="0.25">
      <c r="A138" s="107"/>
      <c r="B138" s="109"/>
      <c r="C138" s="146">
        <v>1905021</v>
      </c>
      <c r="D138" s="147">
        <v>110</v>
      </c>
      <c r="E138" s="148" t="s">
        <v>371</v>
      </c>
      <c r="F138" s="147">
        <v>3</v>
      </c>
      <c r="G138" s="148" t="s">
        <v>373</v>
      </c>
      <c r="H138" s="145">
        <v>190502101</v>
      </c>
      <c r="I138" s="145"/>
      <c r="J138" s="150">
        <v>57500000</v>
      </c>
      <c r="K138" s="152" t="s">
        <v>325</v>
      </c>
    </row>
    <row r="139" spans="1:11" ht="36" customHeight="1" thickBot="1" x14ac:dyDescent="0.25">
      <c r="A139" s="107"/>
      <c r="B139" s="109" t="s">
        <v>186</v>
      </c>
      <c r="C139" s="146">
        <v>1905027</v>
      </c>
      <c r="D139" s="147">
        <v>111</v>
      </c>
      <c r="E139" s="148" t="s">
        <v>375</v>
      </c>
      <c r="F139" s="147">
        <v>1</v>
      </c>
      <c r="G139" s="148" t="s">
        <v>374</v>
      </c>
      <c r="H139" s="145">
        <v>190502701</v>
      </c>
      <c r="I139" s="145"/>
      <c r="J139" s="150">
        <v>384500000</v>
      </c>
      <c r="K139" s="152" t="s">
        <v>325</v>
      </c>
    </row>
    <row r="140" spans="1:11" ht="36" customHeight="1" thickBot="1" x14ac:dyDescent="0.25">
      <c r="A140" s="107"/>
      <c r="B140" s="109"/>
      <c r="C140" s="146">
        <v>1905027</v>
      </c>
      <c r="D140" s="147">
        <v>111</v>
      </c>
      <c r="E140" s="148" t="s">
        <v>375</v>
      </c>
      <c r="F140" s="147">
        <v>2</v>
      </c>
      <c r="G140" s="148" t="s">
        <v>376</v>
      </c>
      <c r="H140" s="145">
        <v>190502701</v>
      </c>
      <c r="I140" s="145"/>
      <c r="J140" s="150">
        <v>50500000</v>
      </c>
      <c r="K140" s="152" t="s">
        <v>325</v>
      </c>
    </row>
    <row r="141" spans="1:11" ht="36" customHeight="1" thickBot="1" x14ac:dyDescent="0.25">
      <c r="A141" s="107"/>
      <c r="B141" s="109"/>
      <c r="C141" s="146">
        <v>1905027</v>
      </c>
      <c r="D141" s="147">
        <v>111</v>
      </c>
      <c r="E141" s="148" t="s">
        <v>375</v>
      </c>
      <c r="F141" s="147">
        <v>3</v>
      </c>
      <c r="G141" s="148" t="s">
        <v>377</v>
      </c>
      <c r="H141" s="145">
        <v>190502701</v>
      </c>
      <c r="I141" s="145"/>
      <c r="J141" s="150">
        <v>20000000</v>
      </c>
      <c r="K141" s="152" t="s">
        <v>325</v>
      </c>
    </row>
    <row r="142" spans="1:11" ht="36" customHeight="1" thickBot="1" x14ac:dyDescent="0.25">
      <c r="A142" s="107"/>
      <c r="B142" s="109"/>
      <c r="C142" s="146">
        <v>1905027</v>
      </c>
      <c r="D142" s="147">
        <v>111</v>
      </c>
      <c r="E142" s="148" t="s">
        <v>375</v>
      </c>
      <c r="F142" s="147">
        <v>4</v>
      </c>
      <c r="G142" s="148" t="s">
        <v>378</v>
      </c>
      <c r="H142" s="145">
        <v>190502701</v>
      </c>
      <c r="I142" s="145"/>
      <c r="J142" s="150">
        <v>14000000</v>
      </c>
      <c r="K142" s="152" t="s">
        <v>325</v>
      </c>
    </row>
    <row r="143" spans="1:11" ht="36" customHeight="1" thickBot="1" x14ac:dyDescent="0.25">
      <c r="A143" s="107"/>
      <c r="B143" s="109"/>
      <c r="C143" s="146">
        <v>1905027</v>
      </c>
      <c r="D143" s="147">
        <v>111</v>
      </c>
      <c r="E143" s="148" t="s">
        <v>375</v>
      </c>
      <c r="F143" s="147">
        <v>5</v>
      </c>
      <c r="G143" s="148" t="s">
        <v>379</v>
      </c>
      <c r="H143" s="145">
        <v>190502701</v>
      </c>
      <c r="I143" s="145"/>
      <c r="J143" s="150">
        <v>35000000</v>
      </c>
      <c r="K143" s="152" t="s">
        <v>325</v>
      </c>
    </row>
    <row r="144" spans="1:11" ht="36" customHeight="1" thickBot="1" x14ac:dyDescent="0.25">
      <c r="A144" s="107"/>
      <c r="B144" s="109"/>
      <c r="C144" s="146">
        <v>1905027</v>
      </c>
      <c r="D144" s="147">
        <v>111</v>
      </c>
      <c r="E144" s="148" t="s">
        <v>375</v>
      </c>
      <c r="F144" s="147">
        <v>6</v>
      </c>
      <c r="G144" s="148" t="s">
        <v>380</v>
      </c>
      <c r="H144" s="145">
        <v>190502701</v>
      </c>
      <c r="I144" s="145"/>
      <c r="J144" s="150">
        <v>230000000</v>
      </c>
      <c r="K144" s="152" t="s">
        <v>325</v>
      </c>
    </row>
    <row r="145" spans="1:11" ht="36" customHeight="1" thickBot="1" x14ac:dyDescent="0.25">
      <c r="A145" s="107"/>
      <c r="B145" s="109"/>
      <c r="C145" s="146">
        <v>1905027</v>
      </c>
      <c r="D145" s="147">
        <v>111</v>
      </c>
      <c r="E145" s="148" t="s">
        <v>375</v>
      </c>
      <c r="F145" s="147">
        <v>7</v>
      </c>
      <c r="G145" s="148" t="s">
        <v>381</v>
      </c>
      <c r="H145" s="145">
        <v>190502701</v>
      </c>
      <c r="I145" s="145"/>
      <c r="J145" s="150">
        <v>35000000</v>
      </c>
      <c r="K145" s="152" t="s">
        <v>325</v>
      </c>
    </row>
    <row r="146" spans="1:11" ht="60" customHeight="1" thickBot="1" x14ac:dyDescent="0.25">
      <c r="A146" s="107"/>
      <c r="B146" s="108" t="s">
        <v>186</v>
      </c>
      <c r="C146" s="146">
        <v>1906002</v>
      </c>
      <c r="D146" s="147">
        <v>112</v>
      </c>
      <c r="E146" s="148" t="s">
        <v>383</v>
      </c>
      <c r="F146" s="147">
        <v>1</v>
      </c>
      <c r="G146" s="148" t="s">
        <v>382</v>
      </c>
      <c r="H146" s="145">
        <v>190600200</v>
      </c>
      <c r="I146" s="145"/>
      <c r="J146" s="150">
        <v>333000000</v>
      </c>
      <c r="K146" s="152" t="s">
        <v>325</v>
      </c>
    </row>
    <row r="147" spans="1:11" ht="36" customHeight="1" thickBot="1" x14ac:dyDescent="0.25">
      <c r="A147" s="107"/>
      <c r="B147" s="109"/>
      <c r="C147" s="146">
        <v>1906002</v>
      </c>
      <c r="D147" s="147">
        <v>112</v>
      </c>
      <c r="E147" s="148" t="s">
        <v>383</v>
      </c>
      <c r="F147" s="147">
        <v>2</v>
      </c>
      <c r="G147" s="148" t="s">
        <v>384</v>
      </c>
      <c r="H147" s="145">
        <v>190600200</v>
      </c>
      <c r="I147" s="145"/>
      <c r="J147" s="150">
        <v>200000000</v>
      </c>
      <c r="K147" s="152" t="s">
        <v>325</v>
      </c>
    </row>
    <row r="148" spans="1:11" ht="36" customHeight="1" thickBot="1" x14ac:dyDescent="0.25">
      <c r="A148" s="107"/>
      <c r="B148" s="109"/>
      <c r="C148" s="146">
        <v>1906002</v>
      </c>
      <c r="D148" s="147">
        <v>112</v>
      </c>
      <c r="E148" s="148" t="s">
        <v>383</v>
      </c>
      <c r="F148" s="147">
        <v>3</v>
      </c>
      <c r="G148" s="148" t="s">
        <v>385</v>
      </c>
      <c r="H148" s="145">
        <v>190600200</v>
      </c>
      <c r="I148" s="145"/>
      <c r="J148" s="150">
        <v>85000000</v>
      </c>
      <c r="K148" s="152" t="s">
        <v>325</v>
      </c>
    </row>
    <row r="149" spans="1:11" ht="36" customHeight="1" thickBot="1" x14ac:dyDescent="0.25">
      <c r="A149" s="107"/>
      <c r="B149" s="109"/>
      <c r="C149" s="146">
        <v>1906002</v>
      </c>
      <c r="D149" s="147">
        <v>112</v>
      </c>
      <c r="E149" s="148" t="s">
        <v>383</v>
      </c>
      <c r="F149" s="147">
        <v>4</v>
      </c>
      <c r="G149" s="148" t="s">
        <v>386</v>
      </c>
      <c r="H149" s="145">
        <v>190600200</v>
      </c>
      <c r="I149" s="145"/>
      <c r="J149" s="150">
        <v>48000000</v>
      </c>
      <c r="K149" s="152" t="s">
        <v>325</v>
      </c>
    </row>
    <row r="150" spans="1:11" ht="36" customHeight="1" thickBot="1" x14ac:dyDescent="0.25">
      <c r="A150" s="107"/>
      <c r="B150" s="109" t="s">
        <v>186</v>
      </c>
      <c r="C150" s="146">
        <v>1906004</v>
      </c>
      <c r="D150" s="147">
        <v>113</v>
      </c>
      <c r="E150" s="148" t="s">
        <v>388</v>
      </c>
      <c r="F150" s="147">
        <v>1</v>
      </c>
      <c r="G150" s="148" t="s">
        <v>387</v>
      </c>
      <c r="H150" s="145">
        <v>190600400</v>
      </c>
      <c r="I150" s="145"/>
      <c r="J150" s="150">
        <v>654716461</v>
      </c>
      <c r="K150" s="152" t="s">
        <v>325</v>
      </c>
    </row>
    <row r="151" spans="1:11" ht="36" customHeight="1" thickBot="1" x14ac:dyDescent="0.25">
      <c r="A151" s="107"/>
      <c r="B151" s="109"/>
      <c r="C151" s="146">
        <v>1906004</v>
      </c>
      <c r="D151" s="147">
        <v>113</v>
      </c>
      <c r="E151" s="148" t="s">
        <v>388</v>
      </c>
      <c r="F151" s="147">
        <v>2</v>
      </c>
      <c r="G151" s="148" t="s">
        <v>391</v>
      </c>
      <c r="H151" s="145">
        <v>190600400</v>
      </c>
      <c r="I151" s="145"/>
      <c r="J151" s="150">
        <v>119720000</v>
      </c>
      <c r="K151" s="152" t="s">
        <v>325</v>
      </c>
    </row>
    <row r="152" spans="1:11" ht="36" customHeight="1" thickBot="1" x14ac:dyDescent="0.25">
      <c r="A152" s="107"/>
      <c r="B152" s="109"/>
      <c r="C152" s="146">
        <v>1906004</v>
      </c>
      <c r="D152" s="147">
        <v>113</v>
      </c>
      <c r="E152" s="148" t="s">
        <v>388</v>
      </c>
      <c r="F152" s="147">
        <v>3</v>
      </c>
      <c r="G152" s="148" t="s">
        <v>392</v>
      </c>
      <c r="H152" s="145">
        <v>190600400</v>
      </c>
      <c r="I152" s="145"/>
      <c r="J152" s="150">
        <v>534716461</v>
      </c>
      <c r="K152" s="152" t="s">
        <v>325</v>
      </c>
    </row>
    <row r="153" spans="1:11" ht="36" customHeight="1" x14ac:dyDescent="0.2">
      <c r="A153" s="110" t="s">
        <v>389</v>
      </c>
      <c r="B153" s="111"/>
      <c r="C153" s="146"/>
      <c r="D153" s="147">
        <v>113</v>
      </c>
      <c r="E153" s="148"/>
      <c r="F153" s="147">
        <v>4</v>
      </c>
      <c r="G153" s="148" t="s">
        <v>390</v>
      </c>
      <c r="H153" s="145"/>
      <c r="I153" s="145"/>
      <c r="J153" s="150">
        <v>534716461</v>
      </c>
      <c r="K153" s="152" t="s">
        <v>325</v>
      </c>
    </row>
    <row r="154" spans="1:11" ht="52.5" customHeight="1" thickBot="1" x14ac:dyDescent="0.25">
      <c r="A154" s="107"/>
      <c r="B154" s="108" t="s">
        <v>186</v>
      </c>
      <c r="C154" s="146">
        <v>1906032</v>
      </c>
      <c r="D154" s="147">
        <v>114</v>
      </c>
      <c r="E154" s="148" t="s">
        <v>394</v>
      </c>
      <c r="F154" s="147">
        <v>1</v>
      </c>
      <c r="G154" s="148" t="s">
        <v>393</v>
      </c>
      <c r="H154" s="145">
        <v>190603200</v>
      </c>
      <c r="I154" s="145"/>
      <c r="J154" s="150">
        <v>16708188762</v>
      </c>
      <c r="K154" s="152" t="s">
        <v>325</v>
      </c>
    </row>
    <row r="155" spans="1:11" ht="36" customHeight="1" thickBot="1" x14ac:dyDescent="0.25">
      <c r="A155" s="107"/>
      <c r="B155" s="109" t="s">
        <v>186</v>
      </c>
      <c r="C155" s="146">
        <v>1906032</v>
      </c>
      <c r="D155" s="147">
        <v>114</v>
      </c>
      <c r="E155" s="148" t="s">
        <v>394</v>
      </c>
      <c r="F155" s="147">
        <v>2</v>
      </c>
      <c r="G155" s="148" t="s">
        <v>395</v>
      </c>
      <c r="H155" s="145">
        <v>190603200</v>
      </c>
      <c r="I155" s="145"/>
      <c r="J155" s="150">
        <v>102000000</v>
      </c>
      <c r="K155" s="152" t="s">
        <v>325</v>
      </c>
    </row>
    <row r="156" spans="1:11" ht="36" customHeight="1" thickBot="1" x14ac:dyDescent="0.25">
      <c r="A156" s="107"/>
      <c r="B156" s="109"/>
      <c r="C156" s="146">
        <v>1906004</v>
      </c>
      <c r="D156" s="147">
        <v>114</v>
      </c>
      <c r="E156" s="148" t="s">
        <v>394</v>
      </c>
      <c r="F156" s="147">
        <v>3</v>
      </c>
      <c r="G156" s="148" t="s">
        <v>396</v>
      </c>
      <c r="H156" s="145">
        <v>190600401</v>
      </c>
      <c r="I156" s="145"/>
      <c r="J156" s="150">
        <v>35000000</v>
      </c>
      <c r="K156" s="152" t="s">
        <v>325</v>
      </c>
    </row>
    <row r="157" spans="1:11" ht="36" customHeight="1" thickBot="1" x14ac:dyDescent="0.25">
      <c r="A157" s="107"/>
      <c r="B157" s="109"/>
      <c r="C157" s="146">
        <v>1906004</v>
      </c>
      <c r="D157" s="147">
        <v>114</v>
      </c>
      <c r="E157" s="148" t="s">
        <v>394</v>
      </c>
      <c r="F157" s="147">
        <v>4</v>
      </c>
      <c r="G157" s="148" t="s">
        <v>397</v>
      </c>
      <c r="H157" s="145">
        <v>190600401</v>
      </c>
      <c r="I157" s="145"/>
      <c r="J157" s="150">
        <v>67000000</v>
      </c>
      <c r="K157" s="152" t="s">
        <v>325</v>
      </c>
    </row>
    <row r="158" spans="1:11" ht="36" customHeight="1" thickBot="1" x14ac:dyDescent="0.25">
      <c r="A158" s="107"/>
      <c r="B158" s="108" t="s">
        <v>186</v>
      </c>
      <c r="C158" s="146">
        <v>2201051</v>
      </c>
      <c r="D158" s="147">
        <v>116</v>
      </c>
      <c r="E158" s="148" t="s">
        <v>399</v>
      </c>
      <c r="F158" s="147">
        <v>1</v>
      </c>
      <c r="G158" s="148" t="s">
        <v>398</v>
      </c>
      <c r="H158" s="145">
        <v>220105100</v>
      </c>
      <c r="I158" s="145"/>
      <c r="J158" s="157">
        <v>0</v>
      </c>
      <c r="K158" s="152" t="s">
        <v>400</v>
      </c>
    </row>
    <row r="159" spans="1:11" ht="36" customHeight="1" thickBot="1" x14ac:dyDescent="0.25">
      <c r="A159" s="107"/>
      <c r="B159" s="109" t="s">
        <v>186</v>
      </c>
      <c r="C159" s="146">
        <v>2201051</v>
      </c>
      <c r="D159" s="147">
        <v>116</v>
      </c>
      <c r="E159" s="148" t="s">
        <v>399</v>
      </c>
      <c r="F159" s="147">
        <v>2</v>
      </c>
      <c r="G159" s="148" t="s">
        <v>401</v>
      </c>
      <c r="H159" s="145">
        <v>220105100</v>
      </c>
      <c r="I159" s="145"/>
      <c r="J159" s="157">
        <v>21380476</v>
      </c>
      <c r="K159" s="152" t="s">
        <v>400</v>
      </c>
    </row>
    <row r="160" spans="1:11" ht="36" customHeight="1" thickBot="1" x14ac:dyDescent="0.25">
      <c r="A160" s="107"/>
      <c r="B160" s="109" t="s">
        <v>186</v>
      </c>
      <c r="C160" s="146">
        <v>2201062</v>
      </c>
      <c r="D160" s="147">
        <v>118</v>
      </c>
      <c r="E160" s="148" t="s">
        <v>403</v>
      </c>
      <c r="F160" s="147">
        <v>1</v>
      </c>
      <c r="G160" s="148" t="s">
        <v>402</v>
      </c>
      <c r="H160" s="145">
        <v>220106200</v>
      </c>
      <c r="I160" s="145"/>
      <c r="J160" s="150">
        <v>669502225</v>
      </c>
      <c r="K160" s="152" t="s">
        <v>400</v>
      </c>
    </row>
    <row r="161" spans="1:11" ht="36" customHeight="1" thickBot="1" x14ac:dyDescent="0.25">
      <c r="A161" s="107"/>
      <c r="B161" s="109" t="s">
        <v>186</v>
      </c>
      <c r="C161" s="146">
        <v>2201062</v>
      </c>
      <c r="D161" s="147">
        <v>118</v>
      </c>
      <c r="E161" s="148" t="s">
        <v>403</v>
      </c>
      <c r="F161" s="147">
        <v>2</v>
      </c>
      <c r="G161" s="148" t="s">
        <v>694</v>
      </c>
      <c r="H161" s="145">
        <v>220106200</v>
      </c>
      <c r="I161" s="145"/>
      <c r="J161" s="150">
        <v>130000000</v>
      </c>
      <c r="K161" s="152" t="s">
        <v>400</v>
      </c>
    </row>
    <row r="162" spans="1:11" ht="36" customHeight="1" thickBot="1" x14ac:dyDescent="0.25">
      <c r="A162" s="107"/>
      <c r="B162" s="109" t="s">
        <v>186</v>
      </c>
      <c r="C162" s="146">
        <v>2201069</v>
      </c>
      <c r="D162" s="147">
        <v>119</v>
      </c>
      <c r="E162" s="148" t="s">
        <v>405</v>
      </c>
      <c r="F162" s="147">
        <v>1</v>
      </c>
      <c r="G162" s="148" t="s">
        <v>404</v>
      </c>
      <c r="H162" s="145">
        <v>220106900</v>
      </c>
      <c r="I162" s="145"/>
      <c r="J162" s="150">
        <v>27826643</v>
      </c>
      <c r="K162" s="152" t="s">
        <v>400</v>
      </c>
    </row>
    <row r="163" spans="1:11" ht="36" customHeight="1" thickBot="1" x14ac:dyDescent="0.25">
      <c r="A163" s="107"/>
      <c r="B163" s="109" t="s">
        <v>186</v>
      </c>
      <c r="C163" s="146">
        <v>2201069</v>
      </c>
      <c r="D163" s="147">
        <v>121</v>
      </c>
      <c r="E163" s="148" t="s">
        <v>407</v>
      </c>
      <c r="F163" s="147">
        <v>1</v>
      </c>
      <c r="G163" s="148" t="s">
        <v>406</v>
      </c>
      <c r="H163" s="145">
        <v>220106903</v>
      </c>
      <c r="I163" s="145"/>
      <c r="J163" s="150">
        <v>375690250.50849998</v>
      </c>
      <c r="K163" s="152" t="s">
        <v>400</v>
      </c>
    </row>
    <row r="164" spans="1:11" ht="36" customHeight="1" thickBot="1" x14ac:dyDescent="0.25">
      <c r="A164" s="107"/>
      <c r="B164" s="109" t="s">
        <v>186</v>
      </c>
      <c r="C164" s="146">
        <v>2201069</v>
      </c>
      <c r="D164" s="147">
        <v>122</v>
      </c>
      <c r="E164" s="148" t="s">
        <v>409</v>
      </c>
      <c r="F164" s="147">
        <v>1</v>
      </c>
      <c r="G164" s="148" t="s">
        <v>408</v>
      </c>
      <c r="H164" s="145">
        <v>220106904</v>
      </c>
      <c r="I164" s="145"/>
      <c r="J164" s="150">
        <v>66172783.978</v>
      </c>
      <c r="K164" s="152" t="s">
        <v>400</v>
      </c>
    </row>
    <row r="165" spans="1:11" ht="57.75" customHeight="1" thickBot="1" x14ac:dyDescent="0.25">
      <c r="A165" s="107"/>
      <c r="B165" s="109" t="s">
        <v>186</v>
      </c>
      <c r="C165" s="146">
        <v>2201030</v>
      </c>
      <c r="D165" s="147">
        <v>123</v>
      </c>
      <c r="E165" s="148" t="s">
        <v>411</v>
      </c>
      <c r="F165" s="147">
        <v>1</v>
      </c>
      <c r="G165" s="148" t="s">
        <v>410</v>
      </c>
      <c r="H165" s="145">
        <v>220103000</v>
      </c>
      <c r="I165" s="145"/>
      <c r="J165" s="150">
        <v>220000000</v>
      </c>
      <c r="K165" s="152" t="s">
        <v>400</v>
      </c>
    </row>
    <row r="166" spans="1:11" ht="36" customHeight="1" thickBot="1" x14ac:dyDescent="0.25">
      <c r="A166" s="107"/>
      <c r="B166" s="109" t="s">
        <v>186</v>
      </c>
      <c r="C166" s="146">
        <v>2201034</v>
      </c>
      <c r="D166" s="147">
        <v>124</v>
      </c>
      <c r="E166" s="148" t="s">
        <v>413</v>
      </c>
      <c r="F166" s="147">
        <v>1</v>
      </c>
      <c r="G166" s="148" t="s">
        <v>412</v>
      </c>
      <c r="H166" s="145">
        <v>220103400</v>
      </c>
      <c r="I166" s="145"/>
      <c r="J166" s="150">
        <v>330000000</v>
      </c>
      <c r="K166" s="152" t="s">
        <v>400</v>
      </c>
    </row>
    <row r="167" spans="1:11" ht="36" customHeight="1" thickBot="1" x14ac:dyDescent="0.25">
      <c r="A167" s="107"/>
      <c r="B167" s="109" t="s">
        <v>186</v>
      </c>
      <c r="C167" s="146">
        <v>2201047</v>
      </c>
      <c r="D167" s="147">
        <v>126</v>
      </c>
      <c r="E167" s="148" t="s">
        <v>415</v>
      </c>
      <c r="F167" s="147">
        <v>1</v>
      </c>
      <c r="G167" s="148" t="s">
        <v>414</v>
      </c>
      <c r="H167" s="145">
        <v>220104700</v>
      </c>
      <c r="I167" s="145"/>
      <c r="J167" s="150">
        <v>160000000</v>
      </c>
      <c r="K167" s="152" t="s">
        <v>400</v>
      </c>
    </row>
    <row r="168" spans="1:11" ht="36" customHeight="1" thickBot="1" x14ac:dyDescent="0.25">
      <c r="A168" s="107"/>
      <c r="B168" s="109" t="s">
        <v>186</v>
      </c>
      <c r="C168" s="146">
        <v>2201047</v>
      </c>
      <c r="D168" s="147">
        <v>126</v>
      </c>
      <c r="E168" s="148" t="s">
        <v>415</v>
      </c>
      <c r="F168" s="147">
        <v>2</v>
      </c>
      <c r="G168" s="148" t="s">
        <v>416</v>
      </c>
      <c r="H168" s="145">
        <v>220104700</v>
      </c>
      <c r="I168" s="145"/>
      <c r="J168" s="150">
        <v>25030000</v>
      </c>
      <c r="K168" s="152" t="s">
        <v>400</v>
      </c>
    </row>
    <row r="169" spans="1:11" ht="36" customHeight="1" thickBot="1" x14ac:dyDescent="0.25">
      <c r="A169" s="107"/>
      <c r="B169" s="109" t="s">
        <v>186</v>
      </c>
      <c r="C169" s="146">
        <v>2201047</v>
      </c>
      <c r="D169" s="147">
        <v>126</v>
      </c>
      <c r="E169" s="148" t="s">
        <v>415</v>
      </c>
      <c r="F169" s="147">
        <v>3</v>
      </c>
      <c r="G169" s="148" t="s">
        <v>417</v>
      </c>
      <c r="H169" s="145">
        <v>220104700</v>
      </c>
      <c r="I169" s="145"/>
      <c r="J169" s="150">
        <v>176000000</v>
      </c>
      <c r="K169" s="152" t="s">
        <v>400</v>
      </c>
    </row>
    <row r="170" spans="1:11" ht="36" customHeight="1" thickBot="1" x14ac:dyDescent="0.25">
      <c r="A170" s="107"/>
      <c r="B170" s="109" t="s">
        <v>186</v>
      </c>
      <c r="C170" s="146">
        <v>2201042</v>
      </c>
      <c r="D170" s="147">
        <v>127</v>
      </c>
      <c r="E170" s="148" t="s">
        <v>419</v>
      </c>
      <c r="F170" s="147">
        <v>1</v>
      </c>
      <c r="G170" s="148" t="s">
        <v>418</v>
      </c>
      <c r="H170" s="145">
        <v>220104200</v>
      </c>
      <c r="I170" s="145"/>
      <c r="J170" s="150">
        <v>300400000</v>
      </c>
      <c r="K170" s="152" t="s">
        <v>400</v>
      </c>
    </row>
    <row r="171" spans="1:11" ht="36" customHeight="1" thickBot="1" x14ac:dyDescent="0.25">
      <c r="A171" s="107"/>
      <c r="B171" s="109" t="s">
        <v>186</v>
      </c>
      <c r="C171" s="146">
        <v>2201054</v>
      </c>
      <c r="D171" s="147">
        <v>128</v>
      </c>
      <c r="E171" s="148" t="s">
        <v>421</v>
      </c>
      <c r="F171" s="147">
        <v>1</v>
      </c>
      <c r="G171" s="148" t="s">
        <v>420</v>
      </c>
      <c r="H171" s="145">
        <v>220105400</v>
      </c>
      <c r="I171" s="145"/>
      <c r="J171" s="150">
        <v>25033000</v>
      </c>
      <c r="K171" s="152" t="s">
        <v>400</v>
      </c>
    </row>
    <row r="172" spans="1:11" ht="36" customHeight="1" thickBot="1" x14ac:dyDescent="0.25">
      <c r="A172" s="107"/>
      <c r="B172" s="109" t="s">
        <v>186</v>
      </c>
      <c r="C172" s="146">
        <v>2201060</v>
      </c>
      <c r="D172" s="147">
        <v>129</v>
      </c>
      <c r="E172" s="148" t="s">
        <v>423</v>
      </c>
      <c r="F172" s="147">
        <v>1</v>
      </c>
      <c r="G172" s="148" t="s">
        <v>422</v>
      </c>
      <c r="H172" s="145">
        <v>220106000</v>
      </c>
      <c r="I172" s="145"/>
      <c r="J172" s="150">
        <v>16500000</v>
      </c>
      <c r="K172" s="152" t="s">
        <v>400</v>
      </c>
    </row>
    <row r="173" spans="1:11" ht="36" customHeight="1" thickBot="1" x14ac:dyDescent="0.25">
      <c r="A173" s="107"/>
      <c r="B173" s="109" t="s">
        <v>186</v>
      </c>
      <c r="C173" s="146">
        <v>2201028</v>
      </c>
      <c r="D173" s="147">
        <v>131</v>
      </c>
      <c r="E173" s="148" t="s">
        <v>425</v>
      </c>
      <c r="F173" s="147">
        <v>1</v>
      </c>
      <c r="G173" s="148" t="s">
        <v>424</v>
      </c>
      <c r="H173" s="145">
        <v>220102801</v>
      </c>
      <c r="I173" s="145"/>
      <c r="J173" s="150">
        <v>728914601.36600006</v>
      </c>
      <c r="K173" s="152" t="s">
        <v>400</v>
      </c>
    </row>
    <row r="174" spans="1:11" ht="36" customHeight="1" thickBot="1" x14ac:dyDescent="0.25">
      <c r="A174" s="107"/>
      <c r="B174" s="109" t="s">
        <v>186</v>
      </c>
      <c r="C174" s="146">
        <v>2201028</v>
      </c>
      <c r="D174" s="147">
        <v>131</v>
      </c>
      <c r="E174" s="148" t="s">
        <v>425</v>
      </c>
      <c r="F174" s="147">
        <v>2</v>
      </c>
      <c r="G174" s="148" t="s">
        <v>426</v>
      </c>
      <c r="H174" s="145">
        <v>220102801</v>
      </c>
      <c r="I174" s="145"/>
      <c r="J174" s="150">
        <v>100958363</v>
      </c>
      <c r="K174" s="152" t="s">
        <v>400</v>
      </c>
    </row>
    <row r="175" spans="1:11" ht="36" customHeight="1" thickBot="1" x14ac:dyDescent="0.25">
      <c r="A175" s="107"/>
      <c r="B175" s="109" t="s">
        <v>186</v>
      </c>
      <c r="C175" s="146">
        <v>2201048</v>
      </c>
      <c r="D175" s="147">
        <v>132</v>
      </c>
      <c r="E175" s="148" t="s">
        <v>428</v>
      </c>
      <c r="F175" s="147">
        <v>1</v>
      </c>
      <c r="G175" s="148" t="s">
        <v>427</v>
      </c>
      <c r="H175" s="145">
        <v>220104804</v>
      </c>
      <c r="I175" s="145"/>
      <c r="J175" s="150">
        <v>139000000</v>
      </c>
      <c r="K175" s="152" t="s">
        <v>400</v>
      </c>
    </row>
    <row r="176" spans="1:11" ht="36" customHeight="1" thickBot="1" x14ac:dyDescent="0.25">
      <c r="A176" s="107"/>
      <c r="B176" s="109" t="s">
        <v>186</v>
      </c>
      <c r="C176" s="146">
        <v>2201048</v>
      </c>
      <c r="D176" s="147">
        <v>132</v>
      </c>
      <c r="E176" s="148" t="s">
        <v>428</v>
      </c>
      <c r="F176" s="147">
        <v>2</v>
      </c>
      <c r="G176" s="148" t="s">
        <v>429</v>
      </c>
      <c r="H176" s="145">
        <v>220104804</v>
      </c>
      <c r="I176" s="145"/>
      <c r="J176" s="150">
        <v>24830000</v>
      </c>
      <c r="K176" s="152" t="s">
        <v>400</v>
      </c>
    </row>
    <row r="177" spans="1:11" ht="36" customHeight="1" thickBot="1" x14ac:dyDescent="0.25">
      <c r="A177" s="107"/>
      <c r="B177" s="109" t="s">
        <v>186</v>
      </c>
      <c r="C177" s="146">
        <v>2201048</v>
      </c>
      <c r="D177" s="147">
        <v>132</v>
      </c>
      <c r="E177" s="148" t="s">
        <v>428</v>
      </c>
      <c r="F177" s="147">
        <v>3</v>
      </c>
      <c r="G177" s="148" t="s">
        <v>430</v>
      </c>
      <c r="H177" s="145">
        <v>220104804</v>
      </c>
      <c r="I177" s="145"/>
      <c r="J177" s="150">
        <v>31100000</v>
      </c>
      <c r="K177" s="152" t="s">
        <v>400</v>
      </c>
    </row>
    <row r="178" spans="1:11" ht="36" customHeight="1" thickBot="1" x14ac:dyDescent="0.25">
      <c r="A178" s="107"/>
      <c r="B178" s="109" t="s">
        <v>186</v>
      </c>
      <c r="C178" s="146">
        <v>2201067</v>
      </c>
      <c r="D178" s="147">
        <v>133</v>
      </c>
      <c r="E178" s="148" t="s">
        <v>432</v>
      </c>
      <c r="F178" s="147">
        <v>1</v>
      </c>
      <c r="G178" s="148" t="s">
        <v>431</v>
      </c>
      <c r="H178" s="145">
        <v>220106700</v>
      </c>
      <c r="I178" s="145"/>
      <c r="J178" s="150">
        <v>39000000</v>
      </c>
      <c r="K178" s="152" t="s">
        <v>400</v>
      </c>
    </row>
    <row r="179" spans="1:11" ht="36" customHeight="1" thickBot="1" x14ac:dyDescent="0.25">
      <c r="A179" s="107"/>
      <c r="B179" s="109" t="s">
        <v>186</v>
      </c>
      <c r="C179" s="146">
        <v>2201056</v>
      </c>
      <c r="D179" s="147">
        <v>134</v>
      </c>
      <c r="E179" s="148" t="s">
        <v>434</v>
      </c>
      <c r="F179" s="147">
        <v>1</v>
      </c>
      <c r="G179" s="148" t="s">
        <v>433</v>
      </c>
      <c r="H179" s="145">
        <v>220105600</v>
      </c>
      <c r="I179" s="145"/>
      <c r="J179" s="150">
        <v>98252000</v>
      </c>
      <c r="K179" s="152" t="s">
        <v>400</v>
      </c>
    </row>
    <row r="180" spans="1:11" ht="36" customHeight="1" thickBot="1" x14ac:dyDescent="0.25">
      <c r="A180" s="107"/>
      <c r="B180" s="109" t="s">
        <v>186</v>
      </c>
      <c r="C180" s="146">
        <v>2201061</v>
      </c>
      <c r="D180" s="147">
        <v>135</v>
      </c>
      <c r="E180" s="148" t="s">
        <v>436</v>
      </c>
      <c r="F180" s="147">
        <v>1</v>
      </c>
      <c r="G180" s="148" t="s">
        <v>435</v>
      </c>
      <c r="H180" s="145">
        <v>220106102</v>
      </c>
      <c r="I180" s="145"/>
      <c r="J180" s="150">
        <v>54450000</v>
      </c>
      <c r="K180" s="152" t="s">
        <v>400</v>
      </c>
    </row>
    <row r="181" spans="1:11" ht="36" customHeight="1" thickBot="1" x14ac:dyDescent="0.25">
      <c r="A181" s="107"/>
      <c r="B181" s="109" t="s">
        <v>186</v>
      </c>
      <c r="C181" s="146">
        <v>2201061</v>
      </c>
      <c r="D181" s="147">
        <v>136</v>
      </c>
      <c r="E181" s="148" t="s">
        <v>438</v>
      </c>
      <c r="F181" s="147">
        <v>1</v>
      </c>
      <c r="G181" s="148" t="s">
        <v>437</v>
      </c>
      <c r="H181" s="145">
        <v>220106100</v>
      </c>
      <c r="I181" s="145"/>
      <c r="J181" s="150">
        <v>99000000</v>
      </c>
      <c r="K181" s="152" t="s">
        <v>400</v>
      </c>
    </row>
    <row r="182" spans="1:11" ht="36" customHeight="1" thickBot="1" x14ac:dyDescent="0.25">
      <c r="A182" s="107"/>
      <c r="B182" s="109" t="s">
        <v>186</v>
      </c>
      <c r="C182" s="146">
        <v>2201033</v>
      </c>
      <c r="D182" s="147">
        <v>137</v>
      </c>
      <c r="E182" s="148" t="s">
        <v>440</v>
      </c>
      <c r="F182" s="147">
        <v>1</v>
      </c>
      <c r="G182" s="148" t="s">
        <v>439</v>
      </c>
      <c r="H182" s="145">
        <v>220103300</v>
      </c>
      <c r="I182" s="145"/>
      <c r="J182" s="150">
        <v>150195000</v>
      </c>
      <c r="K182" s="152" t="s">
        <v>400</v>
      </c>
    </row>
    <row r="183" spans="1:11" ht="36" customHeight="1" thickBot="1" x14ac:dyDescent="0.25">
      <c r="A183" s="107"/>
      <c r="B183" s="109" t="s">
        <v>186</v>
      </c>
      <c r="C183" s="146">
        <v>2201033</v>
      </c>
      <c r="D183" s="147">
        <v>137</v>
      </c>
      <c r="E183" s="148" t="s">
        <v>440</v>
      </c>
      <c r="F183" s="147">
        <v>2</v>
      </c>
      <c r="G183" s="148" t="s">
        <v>441</v>
      </c>
      <c r="H183" s="145">
        <v>220103300</v>
      </c>
      <c r="I183" s="145"/>
      <c r="J183" s="150">
        <v>50065000</v>
      </c>
      <c r="K183" s="152" t="s">
        <v>400</v>
      </c>
    </row>
    <row r="184" spans="1:11" ht="36" customHeight="1" thickBot="1" x14ac:dyDescent="0.25">
      <c r="A184" s="107"/>
      <c r="B184" s="109" t="s">
        <v>186</v>
      </c>
      <c r="C184" s="146">
        <v>2201017</v>
      </c>
      <c r="D184" s="147">
        <v>138</v>
      </c>
      <c r="E184" s="148" t="s">
        <v>443</v>
      </c>
      <c r="F184" s="147">
        <v>1</v>
      </c>
      <c r="G184" s="148" t="s">
        <v>442</v>
      </c>
      <c r="H184" s="145">
        <v>220101700</v>
      </c>
      <c r="I184" s="145"/>
      <c r="J184" s="150">
        <v>110000000</v>
      </c>
      <c r="K184" s="152" t="s">
        <v>400</v>
      </c>
    </row>
    <row r="185" spans="1:11" ht="36" customHeight="1" thickBot="1" x14ac:dyDescent="0.25">
      <c r="A185" s="107"/>
      <c r="B185" s="109" t="s">
        <v>186</v>
      </c>
      <c r="C185" s="146">
        <v>2201029</v>
      </c>
      <c r="D185" s="147">
        <v>139</v>
      </c>
      <c r="E185" s="148" t="s">
        <v>445</v>
      </c>
      <c r="F185" s="147">
        <v>1</v>
      </c>
      <c r="G185" s="148" t="s">
        <v>444</v>
      </c>
      <c r="H185" s="145">
        <v>220102900</v>
      </c>
      <c r="I185" s="145"/>
      <c r="J185" s="150">
        <v>71104000</v>
      </c>
      <c r="K185" s="152" t="s">
        <v>400</v>
      </c>
    </row>
    <row r="186" spans="1:11" ht="36" customHeight="1" thickBot="1" x14ac:dyDescent="0.25">
      <c r="A186" s="107"/>
      <c r="B186" s="108" t="s">
        <v>186</v>
      </c>
      <c r="C186" s="146">
        <v>2201062</v>
      </c>
      <c r="D186" s="147">
        <v>118</v>
      </c>
      <c r="E186" s="148" t="s">
        <v>403</v>
      </c>
      <c r="F186" s="147">
        <v>1</v>
      </c>
      <c r="G186" s="148" t="s">
        <v>446</v>
      </c>
      <c r="H186" s="145">
        <v>220106200</v>
      </c>
      <c r="I186" s="145"/>
      <c r="J186" s="150">
        <v>1702800000</v>
      </c>
      <c r="K186" s="152" t="s">
        <v>400</v>
      </c>
    </row>
    <row r="187" spans="1:11" ht="36" customHeight="1" thickBot="1" x14ac:dyDescent="0.25">
      <c r="A187" s="107"/>
      <c r="B187" s="109" t="s">
        <v>186</v>
      </c>
      <c r="C187" s="146">
        <v>2201062</v>
      </c>
      <c r="D187" s="147">
        <v>118</v>
      </c>
      <c r="E187" s="148" t="s">
        <v>403</v>
      </c>
      <c r="F187" s="147">
        <v>2</v>
      </c>
      <c r="G187" s="148" t="s">
        <v>447</v>
      </c>
      <c r="H187" s="145">
        <v>220106200</v>
      </c>
      <c r="I187" s="145"/>
      <c r="J187" s="150">
        <v>535000000</v>
      </c>
      <c r="K187" s="152" t="s">
        <v>400</v>
      </c>
    </row>
    <row r="188" spans="1:11" ht="36" customHeight="1" thickBot="1" x14ac:dyDescent="0.25">
      <c r="A188" s="107"/>
      <c r="B188" s="109" t="s">
        <v>186</v>
      </c>
      <c r="C188" s="146">
        <v>2201062</v>
      </c>
      <c r="D188" s="147">
        <v>118</v>
      </c>
      <c r="E188" s="148" t="s">
        <v>403</v>
      </c>
      <c r="F188" s="147">
        <v>3</v>
      </c>
      <c r="G188" s="148" t="s">
        <v>448</v>
      </c>
      <c r="H188" s="145">
        <v>220106200</v>
      </c>
      <c r="I188" s="145"/>
      <c r="J188" s="150">
        <v>408100000</v>
      </c>
      <c r="K188" s="152" t="s">
        <v>400</v>
      </c>
    </row>
    <row r="189" spans="1:11" ht="36" customHeight="1" thickBot="1" x14ac:dyDescent="0.25">
      <c r="A189" s="107"/>
      <c r="B189" s="108" t="s">
        <v>186</v>
      </c>
      <c r="C189" s="146">
        <v>2202009</v>
      </c>
      <c r="D189" s="147">
        <v>140</v>
      </c>
      <c r="E189" s="148" t="s">
        <v>450</v>
      </c>
      <c r="F189" s="147">
        <v>1</v>
      </c>
      <c r="G189" s="148" t="s">
        <v>449</v>
      </c>
      <c r="H189" s="145">
        <v>220200913</v>
      </c>
      <c r="I189" s="145"/>
      <c r="J189" s="150">
        <v>550000000</v>
      </c>
      <c r="K189" s="152" t="s">
        <v>400</v>
      </c>
    </row>
    <row r="190" spans="1:11" ht="36" customHeight="1" thickBot="1" x14ac:dyDescent="0.25">
      <c r="A190" s="107"/>
      <c r="B190" s="109" t="s">
        <v>186</v>
      </c>
      <c r="C190" s="146">
        <v>2202005</v>
      </c>
      <c r="D190" s="147">
        <v>142</v>
      </c>
      <c r="E190" s="148" t="s">
        <v>452</v>
      </c>
      <c r="F190" s="147">
        <v>1</v>
      </c>
      <c r="G190" s="148" t="s">
        <v>451</v>
      </c>
      <c r="H190" s="145">
        <v>220200500</v>
      </c>
      <c r="I190" s="145"/>
      <c r="J190" s="150">
        <v>500000000</v>
      </c>
      <c r="K190" s="152" t="s">
        <v>400</v>
      </c>
    </row>
    <row r="191" spans="1:11" ht="36" customHeight="1" thickBot="1" x14ac:dyDescent="0.25">
      <c r="A191" s="107"/>
      <c r="B191" s="108" t="s">
        <v>186</v>
      </c>
      <c r="C191" s="146">
        <v>3301051</v>
      </c>
      <c r="D191" s="147">
        <v>144</v>
      </c>
      <c r="E191" s="148" t="s">
        <v>454</v>
      </c>
      <c r="F191" s="147">
        <v>1</v>
      </c>
      <c r="G191" s="148" t="s">
        <v>453</v>
      </c>
      <c r="H191" s="145">
        <v>330105101</v>
      </c>
      <c r="I191" s="145"/>
      <c r="J191" s="150">
        <v>157286325</v>
      </c>
      <c r="K191" s="152" t="s">
        <v>455</v>
      </c>
    </row>
    <row r="192" spans="1:11" ht="36" customHeight="1" thickBot="1" x14ac:dyDescent="0.25">
      <c r="A192" s="107"/>
      <c r="B192" s="109" t="s">
        <v>186</v>
      </c>
      <c r="C192" s="146">
        <v>3301051</v>
      </c>
      <c r="D192" s="147">
        <v>145</v>
      </c>
      <c r="E192" s="148" t="s">
        <v>457</v>
      </c>
      <c r="F192" s="147">
        <v>1</v>
      </c>
      <c r="G192" s="148" t="s">
        <v>456</v>
      </c>
      <c r="H192" s="145">
        <v>330105103</v>
      </c>
      <c r="I192" s="145"/>
      <c r="J192" s="150">
        <v>120000000</v>
      </c>
      <c r="K192" s="152" t="s">
        <v>455</v>
      </c>
    </row>
    <row r="193" spans="1:11" ht="36" customHeight="1" thickBot="1" x14ac:dyDescent="0.25">
      <c r="A193" s="107"/>
      <c r="B193" s="109" t="s">
        <v>186</v>
      </c>
      <c r="C193" s="146">
        <v>3301051</v>
      </c>
      <c r="D193" s="147">
        <v>146</v>
      </c>
      <c r="E193" s="148" t="s">
        <v>459</v>
      </c>
      <c r="F193" s="147">
        <v>1</v>
      </c>
      <c r="G193" s="148" t="s">
        <v>458</v>
      </c>
      <c r="H193" s="145">
        <v>330105104</v>
      </c>
      <c r="I193" s="145"/>
      <c r="J193" s="150">
        <v>982075345</v>
      </c>
      <c r="K193" s="152" t="s">
        <v>455</v>
      </c>
    </row>
    <row r="194" spans="1:11" ht="36" customHeight="1" thickBot="1" x14ac:dyDescent="0.25">
      <c r="A194" s="107"/>
      <c r="B194" s="109" t="s">
        <v>186</v>
      </c>
      <c r="C194" s="146">
        <v>3301051</v>
      </c>
      <c r="D194" s="147">
        <v>147</v>
      </c>
      <c r="E194" s="148" t="s">
        <v>461</v>
      </c>
      <c r="F194" s="147">
        <v>1</v>
      </c>
      <c r="G194" s="148" t="s">
        <v>460</v>
      </c>
      <c r="H194" s="145">
        <v>330105106</v>
      </c>
      <c r="I194" s="145"/>
      <c r="J194" s="150">
        <v>73113453</v>
      </c>
      <c r="K194" s="152" t="s">
        <v>455</v>
      </c>
    </row>
    <row r="195" spans="1:11" ht="36" customHeight="1" thickBot="1" x14ac:dyDescent="0.25">
      <c r="A195" s="107"/>
      <c r="B195" s="109" t="s">
        <v>186</v>
      </c>
      <c r="C195" s="146">
        <v>3301051</v>
      </c>
      <c r="D195" s="147">
        <v>148</v>
      </c>
      <c r="E195" s="148" t="s">
        <v>463</v>
      </c>
      <c r="F195" s="147">
        <v>1</v>
      </c>
      <c r="G195" s="148" t="s">
        <v>462</v>
      </c>
      <c r="H195" s="145">
        <v>330105107</v>
      </c>
      <c r="I195" s="145"/>
      <c r="J195" s="150">
        <v>1379332531</v>
      </c>
      <c r="K195" s="152" t="s">
        <v>455</v>
      </c>
    </row>
    <row r="196" spans="1:11" ht="36" customHeight="1" thickBot="1" x14ac:dyDescent="0.25">
      <c r="A196" s="107"/>
      <c r="B196" s="109" t="s">
        <v>186</v>
      </c>
      <c r="C196" s="146">
        <v>3301051</v>
      </c>
      <c r="D196" s="147">
        <v>149</v>
      </c>
      <c r="E196" s="148" t="s">
        <v>465</v>
      </c>
      <c r="F196" s="147">
        <v>1</v>
      </c>
      <c r="G196" s="148" t="s">
        <v>464</v>
      </c>
      <c r="H196" s="145">
        <v>330105108</v>
      </c>
      <c r="I196" s="145"/>
      <c r="J196" s="150">
        <v>22077752</v>
      </c>
      <c r="K196" s="152" t="s">
        <v>455</v>
      </c>
    </row>
    <row r="197" spans="1:11" ht="36" customHeight="1" thickBot="1" x14ac:dyDescent="0.25">
      <c r="A197" s="107"/>
      <c r="B197" s="109" t="s">
        <v>186</v>
      </c>
      <c r="C197" s="146">
        <v>3301051</v>
      </c>
      <c r="D197" s="147">
        <v>150</v>
      </c>
      <c r="E197" s="148" t="s">
        <v>467</v>
      </c>
      <c r="F197" s="147">
        <v>1</v>
      </c>
      <c r="G197" s="148" t="s">
        <v>466</v>
      </c>
      <c r="H197" s="145">
        <v>330105109</v>
      </c>
      <c r="I197" s="145"/>
      <c r="J197" s="150">
        <v>131219991</v>
      </c>
      <c r="K197" s="152" t="s">
        <v>455</v>
      </c>
    </row>
    <row r="198" spans="1:11" ht="36" customHeight="1" thickBot="1" x14ac:dyDescent="0.25">
      <c r="A198" s="107"/>
      <c r="B198" s="109" t="s">
        <v>186</v>
      </c>
      <c r="C198" s="146">
        <v>3301053</v>
      </c>
      <c r="D198" s="147">
        <v>151</v>
      </c>
      <c r="E198" s="148" t="s">
        <v>469</v>
      </c>
      <c r="F198" s="147">
        <v>1</v>
      </c>
      <c r="G198" s="148" t="s">
        <v>468</v>
      </c>
      <c r="H198" s="145">
        <v>330105300</v>
      </c>
      <c r="I198" s="145"/>
      <c r="J198" s="150">
        <v>47000000</v>
      </c>
      <c r="K198" s="152" t="s">
        <v>455</v>
      </c>
    </row>
    <row r="199" spans="1:11" ht="36" customHeight="1" thickBot="1" x14ac:dyDescent="0.25">
      <c r="A199" s="107"/>
      <c r="B199" s="109" t="s">
        <v>186</v>
      </c>
      <c r="C199" s="146">
        <v>3301053</v>
      </c>
      <c r="D199" s="147">
        <v>152</v>
      </c>
      <c r="E199" s="148" t="s">
        <v>471</v>
      </c>
      <c r="F199" s="147">
        <v>1</v>
      </c>
      <c r="G199" s="148" t="s">
        <v>470</v>
      </c>
      <c r="H199" s="145">
        <v>330105301</v>
      </c>
      <c r="I199" s="145"/>
      <c r="J199" s="150">
        <v>252700728</v>
      </c>
      <c r="K199" s="152" t="s">
        <v>455</v>
      </c>
    </row>
    <row r="200" spans="1:11" ht="36" customHeight="1" thickBot="1" x14ac:dyDescent="0.25">
      <c r="A200" s="107"/>
      <c r="B200" s="109" t="s">
        <v>186</v>
      </c>
      <c r="C200" s="146">
        <v>3301053</v>
      </c>
      <c r="D200" s="147">
        <v>153</v>
      </c>
      <c r="E200" s="148" t="s">
        <v>473</v>
      </c>
      <c r="F200" s="147">
        <v>1</v>
      </c>
      <c r="G200" s="148" t="s">
        <v>472</v>
      </c>
      <c r="H200" s="145">
        <v>330105302</v>
      </c>
      <c r="I200" s="145"/>
      <c r="J200" s="150">
        <v>866732949</v>
      </c>
      <c r="K200" s="152" t="s">
        <v>455</v>
      </c>
    </row>
    <row r="201" spans="1:11" ht="36" customHeight="1" thickBot="1" x14ac:dyDescent="0.25">
      <c r="A201" s="107"/>
      <c r="B201" s="109" t="s">
        <v>186</v>
      </c>
      <c r="C201" s="146">
        <v>3301091</v>
      </c>
      <c r="D201" s="147">
        <v>159</v>
      </c>
      <c r="E201" s="148" t="s">
        <v>475</v>
      </c>
      <c r="F201" s="147">
        <v>1</v>
      </c>
      <c r="G201" s="148" t="s">
        <v>474</v>
      </c>
      <c r="H201" s="145">
        <v>330109100</v>
      </c>
      <c r="I201" s="145"/>
      <c r="J201" s="150">
        <v>44324221</v>
      </c>
      <c r="K201" s="152" t="s">
        <v>455</v>
      </c>
    </row>
    <row r="202" spans="1:11" ht="36" customHeight="1" thickBot="1" x14ac:dyDescent="0.25">
      <c r="A202" s="107"/>
      <c r="B202" s="109" t="s">
        <v>186</v>
      </c>
      <c r="C202" s="146">
        <v>3301074</v>
      </c>
      <c r="D202" s="147">
        <v>157</v>
      </c>
      <c r="E202" s="148" t="s">
        <v>477</v>
      </c>
      <c r="F202" s="147">
        <v>1</v>
      </c>
      <c r="G202" s="148" t="s">
        <v>476</v>
      </c>
      <c r="H202" s="145">
        <v>330107400</v>
      </c>
      <c r="I202" s="145"/>
      <c r="J202" s="150">
        <v>20000000</v>
      </c>
      <c r="K202" s="152" t="s">
        <v>455</v>
      </c>
    </row>
    <row r="203" spans="1:11" ht="36" customHeight="1" thickBot="1" x14ac:dyDescent="0.25">
      <c r="A203" s="107"/>
      <c r="B203" s="109" t="s">
        <v>186</v>
      </c>
      <c r="C203" s="146">
        <v>3301073</v>
      </c>
      <c r="D203" s="147">
        <v>156</v>
      </c>
      <c r="E203" s="148" t="s">
        <v>479</v>
      </c>
      <c r="F203" s="147">
        <v>1</v>
      </c>
      <c r="G203" s="148" t="s">
        <v>478</v>
      </c>
      <c r="H203" s="145">
        <v>330107300</v>
      </c>
      <c r="I203" s="145"/>
      <c r="J203" s="150">
        <v>251137127.50709999</v>
      </c>
      <c r="K203" s="152" t="s">
        <v>455</v>
      </c>
    </row>
    <row r="204" spans="1:11" ht="36" customHeight="1" thickBot="1" x14ac:dyDescent="0.25">
      <c r="A204" s="107"/>
      <c r="B204" s="109" t="s">
        <v>186</v>
      </c>
      <c r="C204" s="146">
        <v>3301093</v>
      </c>
      <c r="D204" s="147">
        <v>160</v>
      </c>
      <c r="E204" s="148" t="s">
        <v>481</v>
      </c>
      <c r="F204" s="147">
        <v>1</v>
      </c>
      <c r="G204" s="148" t="s">
        <v>480</v>
      </c>
      <c r="H204" s="145">
        <v>330109300</v>
      </c>
      <c r="I204" s="145"/>
      <c r="J204" s="150">
        <v>20000000</v>
      </c>
      <c r="K204" s="152" t="s">
        <v>455</v>
      </c>
    </row>
    <row r="205" spans="1:11" ht="36" customHeight="1" thickBot="1" x14ac:dyDescent="0.25">
      <c r="A205" s="107"/>
      <c r="B205" s="109" t="s">
        <v>186</v>
      </c>
      <c r="C205" s="146">
        <v>3301099</v>
      </c>
      <c r="D205" s="147">
        <v>161</v>
      </c>
      <c r="E205" s="148" t="s">
        <v>483</v>
      </c>
      <c r="F205" s="147">
        <v>1</v>
      </c>
      <c r="G205" s="148" t="s">
        <v>482</v>
      </c>
      <c r="H205" s="145">
        <v>330109900</v>
      </c>
      <c r="I205" s="145"/>
      <c r="J205" s="150">
        <v>518167179</v>
      </c>
      <c r="K205" s="152" t="s">
        <v>455</v>
      </c>
    </row>
    <row r="206" spans="1:11" ht="36" customHeight="1" thickBot="1" x14ac:dyDescent="0.25">
      <c r="A206" s="107"/>
      <c r="B206" s="109" t="s">
        <v>186</v>
      </c>
      <c r="C206" s="146">
        <v>3301099</v>
      </c>
      <c r="D206" s="147">
        <v>161</v>
      </c>
      <c r="E206" s="148" t="s">
        <v>483</v>
      </c>
      <c r="F206" s="147">
        <v>2</v>
      </c>
      <c r="G206" s="148" t="s">
        <v>484</v>
      </c>
      <c r="H206" s="145">
        <v>330109900</v>
      </c>
      <c r="I206" s="145"/>
      <c r="J206" s="150">
        <v>60000000</v>
      </c>
      <c r="K206" s="152" t="s">
        <v>455</v>
      </c>
    </row>
    <row r="207" spans="1:11" ht="36" customHeight="1" thickBot="1" x14ac:dyDescent="0.25">
      <c r="A207" s="107"/>
      <c r="B207" s="108" t="s">
        <v>186</v>
      </c>
      <c r="C207" s="146">
        <v>3302075</v>
      </c>
      <c r="D207" s="147">
        <v>172</v>
      </c>
      <c r="E207" s="148" t="s">
        <v>486</v>
      </c>
      <c r="F207" s="147">
        <v>1</v>
      </c>
      <c r="G207" s="148" t="s">
        <v>485</v>
      </c>
      <c r="H207" s="145">
        <v>330207500</v>
      </c>
      <c r="I207" s="145"/>
      <c r="J207" s="150">
        <v>54870008</v>
      </c>
      <c r="K207" s="152" t="s">
        <v>99</v>
      </c>
    </row>
    <row r="208" spans="1:11" ht="36" customHeight="1" thickBot="1" x14ac:dyDescent="0.25">
      <c r="A208" s="107"/>
      <c r="B208" s="109" t="s">
        <v>186</v>
      </c>
      <c r="C208" s="146">
        <v>3302075</v>
      </c>
      <c r="D208" s="147">
        <v>172</v>
      </c>
      <c r="E208" s="148" t="s">
        <v>486</v>
      </c>
      <c r="F208" s="147">
        <v>2</v>
      </c>
      <c r="G208" s="148" t="s">
        <v>487</v>
      </c>
      <c r="H208" s="145">
        <v>330207500</v>
      </c>
      <c r="I208" s="145"/>
      <c r="J208" s="150">
        <v>76637262</v>
      </c>
      <c r="K208" s="152" t="s">
        <v>99</v>
      </c>
    </row>
    <row r="209" spans="1:11" ht="36" customHeight="1" thickBot="1" x14ac:dyDescent="0.25">
      <c r="A209" s="107"/>
      <c r="B209" s="109" t="s">
        <v>186</v>
      </c>
      <c r="C209" s="146">
        <v>3302075</v>
      </c>
      <c r="D209" s="147">
        <v>171</v>
      </c>
      <c r="E209" s="148" t="s">
        <v>489</v>
      </c>
      <c r="F209" s="147">
        <v>1</v>
      </c>
      <c r="G209" s="148" t="s">
        <v>488</v>
      </c>
      <c r="H209" s="145">
        <v>330207500</v>
      </c>
      <c r="I209" s="145"/>
      <c r="J209" s="150">
        <v>67333856</v>
      </c>
      <c r="K209" s="152" t="s">
        <v>99</v>
      </c>
    </row>
    <row r="210" spans="1:11" ht="36" customHeight="1" thickBot="1" x14ac:dyDescent="0.25">
      <c r="A210" s="107"/>
      <c r="B210" s="108" t="s">
        <v>186</v>
      </c>
      <c r="C210" s="146">
        <v>3302019</v>
      </c>
      <c r="D210" s="147">
        <v>164</v>
      </c>
      <c r="E210" s="148" t="s">
        <v>491</v>
      </c>
      <c r="F210" s="147">
        <v>1</v>
      </c>
      <c r="G210" s="148" t="s">
        <v>490</v>
      </c>
      <c r="H210" s="145">
        <v>330201901</v>
      </c>
      <c r="I210" s="145"/>
      <c r="J210" s="150">
        <v>68848185</v>
      </c>
      <c r="K210" s="152" t="s">
        <v>455</v>
      </c>
    </row>
    <row r="211" spans="1:11" ht="36" customHeight="1" thickBot="1" x14ac:dyDescent="0.25">
      <c r="A211" s="107"/>
      <c r="B211" s="109" t="s">
        <v>186</v>
      </c>
      <c r="C211" s="146">
        <v>3302046</v>
      </c>
      <c r="D211" s="147">
        <v>166</v>
      </c>
      <c r="E211" s="148" t="s">
        <v>493</v>
      </c>
      <c r="F211" s="147">
        <v>1</v>
      </c>
      <c r="G211" s="148" t="s">
        <v>492</v>
      </c>
      <c r="H211" s="145">
        <v>330204600</v>
      </c>
      <c r="I211" s="145"/>
      <c r="J211" s="150">
        <v>54838338</v>
      </c>
      <c r="K211" s="152" t="s">
        <v>455</v>
      </c>
    </row>
    <row r="212" spans="1:11" ht="81.75" customHeight="1" thickBot="1" x14ac:dyDescent="0.25">
      <c r="A212" s="107"/>
      <c r="B212" s="109" t="s">
        <v>186</v>
      </c>
      <c r="C212" s="146">
        <v>3302058</v>
      </c>
      <c r="D212" s="147">
        <v>169</v>
      </c>
      <c r="E212" s="148" t="s">
        <v>495</v>
      </c>
      <c r="F212" s="147">
        <v>1</v>
      </c>
      <c r="G212" s="148" t="s">
        <v>494</v>
      </c>
      <c r="H212" s="145">
        <v>330205800</v>
      </c>
      <c r="I212" s="145"/>
      <c r="J212" s="150">
        <v>35218750</v>
      </c>
      <c r="K212" s="152" t="s">
        <v>455</v>
      </c>
    </row>
    <row r="213" spans="1:11" ht="36" customHeight="1" thickBot="1" x14ac:dyDescent="0.25">
      <c r="A213" s="107"/>
      <c r="B213" s="109" t="s">
        <v>186</v>
      </c>
      <c r="C213" s="146">
        <v>3302049</v>
      </c>
      <c r="D213" s="147">
        <v>168</v>
      </c>
      <c r="E213" s="148" t="s">
        <v>497</v>
      </c>
      <c r="F213" s="147">
        <v>1</v>
      </c>
      <c r="G213" s="148" t="s">
        <v>496</v>
      </c>
      <c r="H213" s="145">
        <v>330204900</v>
      </c>
      <c r="I213" s="145"/>
      <c r="J213" s="150">
        <v>41039460.000000007</v>
      </c>
      <c r="K213" s="152" t="s">
        <v>455</v>
      </c>
    </row>
    <row r="214" spans="1:11" ht="36" customHeight="1" thickBot="1" x14ac:dyDescent="0.25">
      <c r="A214" s="107"/>
      <c r="B214" s="109" t="s">
        <v>186</v>
      </c>
      <c r="C214" s="146">
        <v>3302049</v>
      </c>
      <c r="D214" s="147">
        <v>168</v>
      </c>
      <c r="E214" s="148" t="s">
        <v>497</v>
      </c>
      <c r="F214" s="147">
        <v>2</v>
      </c>
      <c r="G214" s="148" t="s">
        <v>498</v>
      </c>
      <c r="H214" s="145">
        <v>330204900</v>
      </c>
      <c r="I214" s="145"/>
      <c r="J214" s="150">
        <v>58765800</v>
      </c>
      <c r="K214" s="152" t="s">
        <v>455</v>
      </c>
    </row>
    <row r="215" spans="1:11" ht="36" customHeight="1" thickBot="1" x14ac:dyDescent="0.25">
      <c r="A215" s="107"/>
      <c r="B215" s="108" t="s">
        <v>186</v>
      </c>
      <c r="C215" s="146">
        <v>4301001</v>
      </c>
      <c r="D215" s="147">
        <v>173</v>
      </c>
      <c r="E215" s="148" t="s">
        <v>500</v>
      </c>
      <c r="F215" s="147">
        <v>1</v>
      </c>
      <c r="G215" s="148" t="s">
        <v>499</v>
      </c>
      <c r="H215" s="145">
        <v>430100100</v>
      </c>
      <c r="I215" s="145"/>
      <c r="J215" s="150">
        <v>797000000</v>
      </c>
      <c r="K215" s="152" t="s">
        <v>501</v>
      </c>
    </row>
    <row r="216" spans="1:11" ht="36" customHeight="1" thickBot="1" x14ac:dyDescent="0.25">
      <c r="A216" s="107"/>
      <c r="B216" s="109" t="s">
        <v>186</v>
      </c>
      <c r="C216" s="146">
        <v>4301001</v>
      </c>
      <c r="D216" s="147">
        <v>174</v>
      </c>
      <c r="E216" s="148" t="s">
        <v>503</v>
      </c>
      <c r="F216" s="147">
        <v>1</v>
      </c>
      <c r="G216" s="148" t="s">
        <v>502</v>
      </c>
      <c r="H216" s="145">
        <v>430100101</v>
      </c>
      <c r="I216" s="145"/>
      <c r="J216" s="150">
        <v>232290577</v>
      </c>
      <c r="K216" s="152" t="s">
        <v>501</v>
      </c>
    </row>
    <row r="217" spans="1:11" ht="36" customHeight="1" thickBot="1" x14ac:dyDescent="0.25">
      <c r="A217" s="107"/>
      <c r="B217" s="109" t="s">
        <v>186</v>
      </c>
      <c r="C217" s="146">
        <v>4301004</v>
      </c>
      <c r="D217" s="147">
        <v>176</v>
      </c>
      <c r="E217" s="148" t="s">
        <v>505</v>
      </c>
      <c r="F217" s="147">
        <v>1</v>
      </c>
      <c r="G217" s="148" t="s">
        <v>504</v>
      </c>
      <c r="H217" s="145">
        <v>430100400</v>
      </c>
      <c r="I217" s="145"/>
      <c r="J217" s="150">
        <v>200852520</v>
      </c>
      <c r="K217" s="152" t="s">
        <v>501</v>
      </c>
    </row>
    <row r="218" spans="1:11" ht="36" customHeight="1" thickBot="1" x14ac:dyDescent="0.25">
      <c r="A218" s="107"/>
      <c r="B218" s="109" t="s">
        <v>186</v>
      </c>
      <c r="C218" s="146">
        <v>4301007</v>
      </c>
      <c r="D218" s="147">
        <v>178</v>
      </c>
      <c r="E218" s="148" t="s">
        <v>507</v>
      </c>
      <c r="F218" s="147">
        <v>1</v>
      </c>
      <c r="G218" s="148" t="s">
        <v>506</v>
      </c>
      <c r="H218" s="145">
        <v>430100700</v>
      </c>
      <c r="I218" s="145"/>
      <c r="J218" s="150">
        <v>453511795</v>
      </c>
      <c r="K218" s="152" t="s">
        <v>501</v>
      </c>
    </row>
    <row r="219" spans="1:11" ht="36" customHeight="1" thickBot="1" x14ac:dyDescent="0.25">
      <c r="A219" s="107"/>
      <c r="B219" s="109" t="s">
        <v>186</v>
      </c>
      <c r="C219" s="146">
        <v>4301032</v>
      </c>
      <c r="D219" s="147">
        <v>186</v>
      </c>
      <c r="E219" s="148" t="s">
        <v>509</v>
      </c>
      <c r="F219" s="147">
        <v>1</v>
      </c>
      <c r="G219" s="148" t="s">
        <v>508</v>
      </c>
      <c r="H219" s="145">
        <v>430103200</v>
      </c>
      <c r="I219" s="145"/>
      <c r="J219" s="150">
        <v>388000000</v>
      </c>
      <c r="K219" s="152" t="s">
        <v>501</v>
      </c>
    </row>
    <row r="220" spans="1:11" ht="36" customHeight="1" thickBot="1" x14ac:dyDescent="0.25">
      <c r="A220" s="107"/>
      <c r="B220" s="109" t="s">
        <v>186</v>
      </c>
      <c r="C220" s="146">
        <v>4301037</v>
      </c>
      <c r="D220" s="147">
        <v>188</v>
      </c>
      <c r="E220" s="148" t="s">
        <v>511</v>
      </c>
      <c r="F220" s="147">
        <v>1</v>
      </c>
      <c r="G220" s="148" t="s">
        <v>510</v>
      </c>
      <c r="H220" s="145">
        <v>430103702</v>
      </c>
      <c r="I220" s="145"/>
      <c r="J220" s="150">
        <v>30000000</v>
      </c>
      <c r="K220" s="152" t="s">
        <v>501</v>
      </c>
    </row>
    <row r="221" spans="1:11" ht="36" customHeight="1" thickBot="1" x14ac:dyDescent="0.25">
      <c r="A221" s="107"/>
      <c r="B221" s="109" t="s">
        <v>186</v>
      </c>
      <c r="C221" s="146">
        <v>4301037</v>
      </c>
      <c r="D221" s="147">
        <v>189</v>
      </c>
      <c r="E221" s="148" t="s">
        <v>513</v>
      </c>
      <c r="F221" s="147">
        <v>1</v>
      </c>
      <c r="G221" s="148" t="s">
        <v>512</v>
      </c>
      <c r="H221" s="145">
        <v>430103703</v>
      </c>
      <c r="I221" s="145"/>
      <c r="J221" s="150">
        <v>2191287927.8024998</v>
      </c>
      <c r="K221" s="152" t="s">
        <v>501</v>
      </c>
    </row>
    <row r="222" spans="1:11" ht="36" customHeight="1" thickBot="1" x14ac:dyDescent="0.25">
      <c r="A222" s="107"/>
      <c r="B222" s="108" t="s">
        <v>186</v>
      </c>
      <c r="C222" s="146">
        <v>4302009</v>
      </c>
      <c r="D222" s="147">
        <v>191</v>
      </c>
      <c r="E222" s="148" t="s">
        <v>515</v>
      </c>
      <c r="F222" s="147">
        <v>1</v>
      </c>
      <c r="G222" s="148" t="s">
        <v>514</v>
      </c>
      <c r="H222" s="145">
        <v>430200900</v>
      </c>
      <c r="I222" s="145"/>
      <c r="J222" s="150">
        <v>590808695</v>
      </c>
      <c r="K222" s="152" t="s">
        <v>501</v>
      </c>
    </row>
    <row r="223" spans="1:11" ht="36" customHeight="1" thickBot="1" x14ac:dyDescent="0.25">
      <c r="A223" s="107"/>
      <c r="B223" s="108" t="s">
        <v>186</v>
      </c>
      <c r="C223" s="146">
        <v>4101023</v>
      </c>
      <c r="D223" s="147">
        <v>195</v>
      </c>
      <c r="E223" s="148" t="s">
        <v>517</v>
      </c>
      <c r="F223" s="147">
        <v>1</v>
      </c>
      <c r="G223" s="148" t="s">
        <v>516</v>
      </c>
      <c r="H223" s="145">
        <v>410102300</v>
      </c>
      <c r="I223" s="145"/>
      <c r="J223" s="150">
        <v>37655887</v>
      </c>
      <c r="K223" s="151" t="s">
        <v>705</v>
      </c>
    </row>
    <row r="224" spans="1:11" ht="36" customHeight="1" thickBot="1" x14ac:dyDescent="0.25">
      <c r="A224" s="107"/>
      <c r="B224" s="109" t="s">
        <v>186</v>
      </c>
      <c r="C224" s="146">
        <v>4101025</v>
      </c>
      <c r="D224" s="147">
        <v>196</v>
      </c>
      <c r="E224" s="148" t="s">
        <v>519</v>
      </c>
      <c r="F224" s="147">
        <v>1</v>
      </c>
      <c r="G224" s="148" t="s">
        <v>518</v>
      </c>
      <c r="H224" s="145">
        <v>410102500</v>
      </c>
      <c r="I224" s="145"/>
      <c r="J224" s="150">
        <v>10000000</v>
      </c>
      <c r="K224" s="151" t="s">
        <v>705</v>
      </c>
    </row>
    <row r="225" spans="1:11" ht="36" customHeight="1" thickBot="1" x14ac:dyDescent="0.25">
      <c r="A225" s="107"/>
      <c r="B225" s="109" t="s">
        <v>186</v>
      </c>
      <c r="C225" s="146">
        <v>4101027</v>
      </c>
      <c r="D225" s="147">
        <v>197</v>
      </c>
      <c r="E225" s="148" t="s">
        <v>521</v>
      </c>
      <c r="F225" s="147">
        <v>1</v>
      </c>
      <c r="G225" s="148" t="s">
        <v>520</v>
      </c>
      <c r="H225" s="145">
        <v>410102701</v>
      </c>
      <c r="I225" s="145"/>
      <c r="J225" s="150">
        <v>1000000</v>
      </c>
      <c r="K225" s="151" t="s">
        <v>705</v>
      </c>
    </row>
    <row r="226" spans="1:11" ht="36" customHeight="1" thickBot="1" x14ac:dyDescent="0.25">
      <c r="A226" s="107"/>
      <c r="B226" s="109" t="s">
        <v>186</v>
      </c>
      <c r="C226" s="146">
        <v>4101031</v>
      </c>
      <c r="D226" s="147">
        <v>198</v>
      </c>
      <c r="E226" s="148" t="s">
        <v>523</v>
      </c>
      <c r="F226" s="147">
        <v>1</v>
      </c>
      <c r="G226" s="148" t="s">
        <v>522</v>
      </c>
      <c r="H226" s="145">
        <v>410103102</v>
      </c>
      <c r="I226" s="145"/>
      <c r="J226" s="150">
        <v>5000000</v>
      </c>
      <c r="K226" s="151" t="s">
        <v>705</v>
      </c>
    </row>
    <row r="227" spans="1:11" ht="36" customHeight="1" thickBot="1" x14ac:dyDescent="0.25">
      <c r="A227" s="107"/>
      <c r="B227" s="109" t="s">
        <v>186</v>
      </c>
      <c r="C227" s="146">
        <v>4101038</v>
      </c>
      <c r="D227" s="147">
        <v>199</v>
      </c>
      <c r="E227" s="148" t="s">
        <v>525</v>
      </c>
      <c r="F227" s="147">
        <v>1</v>
      </c>
      <c r="G227" s="148" t="s">
        <v>524</v>
      </c>
      <c r="H227" s="145">
        <v>410103801</v>
      </c>
      <c r="I227" s="145"/>
      <c r="J227" s="150">
        <v>12000000</v>
      </c>
      <c r="K227" s="151" t="s">
        <v>705</v>
      </c>
    </row>
    <row r="228" spans="1:11" ht="36" customHeight="1" thickBot="1" x14ac:dyDescent="0.25">
      <c r="A228" s="107"/>
      <c r="B228" s="109" t="s">
        <v>186</v>
      </c>
      <c r="C228" s="146">
        <v>4101038</v>
      </c>
      <c r="D228" s="147">
        <v>200</v>
      </c>
      <c r="E228" s="148" t="s">
        <v>527</v>
      </c>
      <c r="F228" s="147">
        <v>1</v>
      </c>
      <c r="G228" s="148" t="s">
        <v>526</v>
      </c>
      <c r="H228" s="145">
        <v>410103804</v>
      </c>
      <c r="I228" s="145"/>
      <c r="J228" s="150">
        <v>12000000</v>
      </c>
      <c r="K228" s="151" t="s">
        <v>705</v>
      </c>
    </row>
    <row r="229" spans="1:11" ht="36" customHeight="1" thickBot="1" x14ac:dyDescent="0.25">
      <c r="A229" s="107"/>
      <c r="B229" s="109" t="s">
        <v>186</v>
      </c>
      <c r="C229" s="146">
        <v>4101038</v>
      </c>
      <c r="D229" s="147">
        <v>201</v>
      </c>
      <c r="E229" s="148" t="s">
        <v>529</v>
      </c>
      <c r="F229" s="147">
        <v>1</v>
      </c>
      <c r="G229" s="148" t="s">
        <v>528</v>
      </c>
      <c r="H229" s="145">
        <v>410103802</v>
      </c>
      <c r="I229" s="145"/>
      <c r="J229" s="150">
        <v>3000000</v>
      </c>
      <c r="K229" s="151" t="s">
        <v>705</v>
      </c>
    </row>
    <row r="230" spans="1:11" ht="36" customHeight="1" thickBot="1" x14ac:dyDescent="0.25">
      <c r="A230" s="107"/>
      <c r="B230" s="109" t="s">
        <v>186</v>
      </c>
      <c r="C230" s="146">
        <v>4101073</v>
      </c>
      <c r="D230" s="147">
        <v>203</v>
      </c>
      <c r="E230" s="148" t="s">
        <v>531</v>
      </c>
      <c r="F230" s="147">
        <v>1</v>
      </c>
      <c r="G230" s="148" t="s">
        <v>530</v>
      </c>
      <c r="H230" s="145">
        <v>410107300</v>
      </c>
      <c r="I230" s="145"/>
      <c r="J230" s="150">
        <v>7000000</v>
      </c>
      <c r="K230" s="151" t="s">
        <v>705</v>
      </c>
    </row>
    <row r="231" spans="1:11" ht="51.75" customHeight="1" thickBot="1" x14ac:dyDescent="0.25">
      <c r="A231" s="107"/>
      <c r="B231" s="108" t="s">
        <v>186</v>
      </c>
      <c r="C231" s="146">
        <v>4102042</v>
      </c>
      <c r="D231" s="147">
        <v>205</v>
      </c>
      <c r="E231" s="148" t="s">
        <v>533</v>
      </c>
      <c r="F231" s="147">
        <v>1</v>
      </c>
      <c r="G231" s="148" t="s">
        <v>532</v>
      </c>
      <c r="H231" s="145">
        <v>410204200</v>
      </c>
      <c r="I231" s="145"/>
      <c r="J231" s="150">
        <v>130680000</v>
      </c>
      <c r="K231" s="152" t="s">
        <v>225</v>
      </c>
    </row>
    <row r="232" spans="1:11" ht="36" customHeight="1" thickBot="1" x14ac:dyDescent="0.25">
      <c r="A232" s="107"/>
      <c r="B232" s="109" t="s">
        <v>186</v>
      </c>
      <c r="C232" s="146">
        <v>4102042</v>
      </c>
      <c r="D232" s="147">
        <v>205</v>
      </c>
      <c r="E232" s="148" t="s">
        <v>533</v>
      </c>
      <c r="F232" s="147">
        <v>2</v>
      </c>
      <c r="G232" s="148" t="s">
        <v>534</v>
      </c>
      <c r="H232" s="145">
        <v>410204200</v>
      </c>
      <c r="I232" s="145"/>
      <c r="J232" s="150">
        <v>93720575.037499994</v>
      </c>
      <c r="K232" s="152" t="s">
        <v>225</v>
      </c>
    </row>
    <row r="233" spans="1:11" ht="36" customHeight="1" thickBot="1" x14ac:dyDescent="0.25">
      <c r="A233" s="107"/>
      <c r="B233" s="109" t="s">
        <v>186</v>
      </c>
      <c r="C233" s="146">
        <v>4102001</v>
      </c>
      <c r="D233" s="147">
        <v>204</v>
      </c>
      <c r="E233" s="148" t="s">
        <v>536</v>
      </c>
      <c r="F233" s="147">
        <v>1</v>
      </c>
      <c r="G233" s="148" t="s">
        <v>535</v>
      </c>
      <c r="H233" s="145">
        <v>410200100</v>
      </c>
      <c r="I233" s="145"/>
      <c r="J233" s="150">
        <v>874070238</v>
      </c>
      <c r="K233" s="152" t="s">
        <v>225</v>
      </c>
    </row>
    <row r="234" spans="1:11" ht="36" customHeight="1" thickBot="1" x14ac:dyDescent="0.25">
      <c r="A234" s="107"/>
      <c r="B234" s="109" t="s">
        <v>186</v>
      </c>
      <c r="C234" s="146">
        <v>4102001</v>
      </c>
      <c r="D234" s="147">
        <v>204</v>
      </c>
      <c r="E234" s="148" t="s">
        <v>536</v>
      </c>
      <c r="F234" s="147">
        <v>2</v>
      </c>
      <c r="G234" s="148" t="s">
        <v>537</v>
      </c>
      <c r="H234" s="145">
        <v>410200100</v>
      </c>
      <c r="I234" s="145"/>
      <c r="J234" s="150">
        <v>68449920</v>
      </c>
      <c r="K234" s="152" t="s">
        <v>225</v>
      </c>
    </row>
    <row r="235" spans="1:11" ht="36" customHeight="1" thickBot="1" x14ac:dyDescent="0.25">
      <c r="A235" s="107"/>
      <c r="B235" s="109" t="s">
        <v>186</v>
      </c>
      <c r="C235" s="146">
        <v>4102001</v>
      </c>
      <c r="D235" s="147">
        <v>204</v>
      </c>
      <c r="E235" s="148" t="s">
        <v>536</v>
      </c>
      <c r="F235" s="147">
        <v>3</v>
      </c>
      <c r="G235" s="148" t="s">
        <v>538</v>
      </c>
      <c r="H235" s="145">
        <v>410200100</v>
      </c>
      <c r="I235" s="145"/>
      <c r="J235" s="150">
        <v>150000000</v>
      </c>
      <c r="K235" s="152" t="s">
        <v>225</v>
      </c>
    </row>
    <row r="236" spans="1:11" ht="36" customHeight="1" thickBot="1" x14ac:dyDescent="0.25">
      <c r="A236" s="107"/>
      <c r="B236" s="109" t="s">
        <v>186</v>
      </c>
      <c r="C236" s="146">
        <v>4102001</v>
      </c>
      <c r="D236" s="147">
        <v>204</v>
      </c>
      <c r="E236" s="148" t="s">
        <v>536</v>
      </c>
      <c r="F236" s="147">
        <v>4</v>
      </c>
      <c r="G236" s="148" t="s">
        <v>539</v>
      </c>
      <c r="H236" s="145">
        <v>410200100</v>
      </c>
      <c r="I236" s="145"/>
      <c r="J236" s="150">
        <v>300000000</v>
      </c>
      <c r="K236" s="152" t="s">
        <v>225</v>
      </c>
    </row>
    <row r="237" spans="1:11" ht="36" customHeight="1" thickBot="1" x14ac:dyDescent="0.25">
      <c r="A237" s="107"/>
      <c r="B237" s="109" t="s">
        <v>186</v>
      </c>
      <c r="C237" s="146">
        <v>4102042</v>
      </c>
      <c r="D237" s="147">
        <v>205</v>
      </c>
      <c r="E237" s="148" t="s">
        <v>533</v>
      </c>
      <c r="F237" s="147">
        <v>1</v>
      </c>
      <c r="G237" s="148" t="s">
        <v>540</v>
      </c>
      <c r="H237" s="145">
        <v>410204200</v>
      </c>
      <c r="I237" s="145"/>
      <c r="J237" s="150">
        <v>870000000</v>
      </c>
      <c r="K237" s="152" t="s">
        <v>225</v>
      </c>
    </row>
    <row r="238" spans="1:11" ht="36" customHeight="1" thickBot="1" x14ac:dyDescent="0.25">
      <c r="A238" s="107"/>
      <c r="B238" s="109" t="s">
        <v>186</v>
      </c>
      <c r="C238" s="146">
        <v>4102042</v>
      </c>
      <c r="D238" s="147">
        <v>205</v>
      </c>
      <c r="E238" s="148" t="s">
        <v>533</v>
      </c>
      <c r="F238" s="147">
        <v>2</v>
      </c>
      <c r="G238" s="148" t="s">
        <v>541</v>
      </c>
      <c r="H238" s="145">
        <v>410204200</v>
      </c>
      <c r="I238" s="145"/>
      <c r="J238" s="150">
        <v>77193904.099999994</v>
      </c>
      <c r="K238" s="152" t="s">
        <v>225</v>
      </c>
    </row>
    <row r="239" spans="1:11" ht="36" customHeight="1" thickBot="1" x14ac:dyDescent="0.25">
      <c r="A239" s="107"/>
      <c r="B239" s="109" t="s">
        <v>186</v>
      </c>
      <c r="C239" s="146">
        <v>4102038</v>
      </c>
      <c r="D239" s="147">
        <v>206</v>
      </c>
      <c r="E239" s="148" t="s">
        <v>543</v>
      </c>
      <c r="F239" s="147">
        <v>1</v>
      </c>
      <c r="G239" s="148" t="s">
        <v>542</v>
      </c>
      <c r="H239" s="145">
        <v>410203800</v>
      </c>
      <c r="I239" s="145"/>
      <c r="J239" s="150">
        <v>71695245.599999994</v>
      </c>
      <c r="K239" s="152" t="s">
        <v>225</v>
      </c>
    </row>
    <row r="240" spans="1:11" ht="36" customHeight="1" thickBot="1" x14ac:dyDescent="0.25">
      <c r="A240" s="107"/>
      <c r="B240" s="109" t="s">
        <v>186</v>
      </c>
      <c r="C240" s="146">
        <v>4102038</v>
      </c>
      <c r="D240" s="147">
        <v>206</v>
      </c>
      <c r="E240" s="148" t="s">
        <v>543</v>
      </c>
      <c r="F240" s="147">
        <v>2</v>
      </c>
      <c r="G240" s="148" t="s">
        <v>544</v>
      </c>
      <c r="H240" s="145">
        <v>410203800</v>
      </c>
      <c r="I240" s="145"/>
      <c r="J240" s="150">
        <v>48361033.600000001</v>
      </c>
      <c r="K240" s="152" t="s">
        <v>225</v>
      </c>
    </row>
    <row r="241" spans="1:11" ht="36" customHeight="1" thickBot="1" x14ac:dyDescent="0.25">
      <c r="A241" s="107"/>
      <c r="B241" s="109" t="s">
        <v>186</v>
      </c>
      <c r="C241" s="146">
        <v>4102038</v>
      </c>
      <c r="D241" s="147">
        <v>206</v>
      </c>
      <c r="E241" s="148" t="s">
        <v>543</v>
      </c>
      <c r="F241" s="147">
        <v>3</v>
      </c>
      <c r="G241" s="148" t="s">
        <v>545</v>
      </c>
      <c r="H241" s="145">
        <v>410203800</v>
      </c>
      <c r="I241" s="145"/>
      <c r="J241" s="150">
        <v>20000000</v>
      </c>
      <c r="K241" s="152" t="s">
        <v>225</v>
      </c>
    </row>
    <row r="242" spans="1:11" ht="36" customHeight="1" thickBot="1" x14ac:dyDescent="0.25">
      <c r="A242" s="107"/>
      <c r="B242" s="109" t="s">
        <v>186</v>
      </c>
      <c r="C242" s="146">
        <v>4102038</v>
      </c>
      <c r="D242" s="147">
        <v>206</v>
      </c>
      <c r="E242" s="148" t="s">
        <v>543</v>
      </c>
      <c r="F242" s="147">
        <v>4</v>
      </c>
      <c r="G242" s="148" t="s">
        <v>546</v>
      </c>
      <c r="H242" s="145">
        <v>410203800</v>
      </c>
      <c r="I242" s="145"/>
      <c r="J242" s="150">
        <v>80000000</v>
      </c>
      <c r="K242" s="152" t="s">
        <v>225</v>
      </c>
    </row>
    <row r="243" spans="1:11" ht="36" customHeight="1" thickBot="1" x14ac:dyDescent="0.25">
      <c r="A243" s="107"/>
      <c r="B243" s="109" t="s">
        <v>186</v>
      </c>
      <c r="C243" s="146">
        <v>4102038</v>
      </c>
      <c r="D243" s="147">
        <v>206</v>
      </c>
      <c r="E243" s="148" t="s">
        <v>543</v>
      </c>
      <c r="F243" s="147">
        <v>5</v>
      </c>
      <c r="G243" s="148" t="s">
        <v>547</v>
      </c>
      <c r="H243" s="145">
        <v>410203800</v>
      </c>
      <c r="I243" s="145"/>
      <c r="J243" s="150">
        <v>10000000</v>
      </c>
      <c r="K243" s="152" t="s">
        <v>225</v>
      </c>
    </row>
    <row r="244" spans="1:11" ht="36" customHeight="1" thickBot="1" x14ac:dyDescent="0.25">
      <c r="A244" s="107"/>
      <c r="B244" s="109" t="s">
        <v>186</v>
      </c>
      <c r="C244" s="146">
        <v>4102038</v>
      </c>
      <c r="D244" s="147">
        <v>206</v>
      </c>
      <c r="E244" s="148" t="s">
        <v>543</v>
      </c>
      <c r="F244" s="147">
        <v>6</v>
      </c>
      <c r="G244" s="148" t="s">
        <v>548</v>
      </c>
      <c r="H244" s="145">
        <v>410203800</v>
      </c>
      <c r="I244" s="145"/>
      <c r="J244" s="150">
        <v>20000000</v>
      </c>
      <c r="K244" s="152" t="s">
        <v>225</v>
      </c>
    </row>
    <row r="245" spans="1:11" ht="36" customHeight="1" thickBot="1" x14ac:dyDescent="0.25">
      <c r="A245" s="107"/>
      <c r="B245" s="109" t="s">
        <v>186</v>
      </c>
      <c r="C245" s="146">
        <v>4102038</v>
      </c>
      <c r="D245" s="147">
        <v>206</v>
      </c>
      <c r="E245" s="148" t="s">
        <v>543</v>
      </c>
      <c r="F245" s="147">
        <v>7</v>
      </c>
      <c r="G245" s="148" t="s">
        <v>549</v>
      </c>
      <c r="H245" s="145">
        <v>410203800</v>
      </c>
      <c r="I245" s="145"/>
      <c r="J245" s="150">
        <v>30000000</v>
      </c>
      <c r="K245" s="152" t="s">
        <v>225</v>
      </c>
    </row>
    <row r="246" spans="1:11" ht="36" customHeight="1" thickBot="1" x14ac:dyDescent="0.25">
      <c r="A246" s="107"/>
      <c r="B246" s="109" t="s">
        <v>186</v>
      </c>
      <c r="C246" s="146">
        <v>4102038</v>
      </c>
      <c r="D246" s="147">
        <v>206</v>
      </c>
      <c r="E246" s="148" t="s">
        <v>543</v>
      </c>
      <c r="F246" s="147">
        <v>8</v>
      </c>
      <c r="G246" s="148" t="s">
        <v>550</v>
      </c>
      <c r="H246" s="145">
        <v>410203800</v>
      </c>
      <c r="I246" s="145"/>
      <c r="J246" s="150">
        <v>60000000</v>
      </c>
      <c r="K246" s="152" t="s">
        <v>225</v>
      </c>
    </row>
    <row r="247" spans="1:11" ht="36" customHeight="1" thickBot="1" x14ac:dyDescent="0.25">
      <c r="A247" s="107"/>
      <c r="B247" s="109" t="s">
        <v>186</v>
      </c>
      <c r="C247" s="146">
        <v>4102038</v>
      </c>
      <c r="D247" s="147">
        <v>207</v>
      </c>
      <c r="E247" s="148" t="s">
        <v>543</v>
      </c>
      <c r="F247" s="147">
        <v>1</v>
      </c>
      <c r="G247" s="148" t="s">
        <v>551</v>
      </c>
      <c r="H247" s="145">
        <v>410203800</v>
      </c>
      <c r="I247" s="145"/>
      <c r="J247" s="150">
        <v>15000000</v>
      </c>
      <c r="K247" s="152" t="s">
        <v>225</v>
      </c>
    </row>
    <row r="248" spans="1:11" ht="36" customHeight="1" thickBot="1" x14ac:dyDescent="0.25">
      <c r="A248" s="107"/>
      <c r="B248" s="109" t="s">
        <v>186</v>
      </c>
      <c r="C248" s="146">
        <v>4102038</v>
      </c>
      <c r="D248" s="147">
        <v>207</v>
      </c>
      <c r="E248" s="148" t="s">
        <v>543</v>
      </c>
      <c r="F248" s="147">
        <v>2</v>
      </c>
      <c r="G248" s="148" t="s">
        <v>552</v>
      </c>
      <c r="H248" s="145">
        <v>410203800</v>
      </c>
      <c r="I248" s="145"/>
      <c r="J248" s="150">
        <v>21320200</v>
      </c>
      <c r="K248" s="152" t="s">
        <v>225</v>
      </c>
    </row>
    <row r="249" spans="1:11" ht="36" customHeight="1" thickBot="1" x14ac:dyDescent="0.25">
      <c r="A249" s="107"/>
      <c r="B249" s="108" t="s">
        <v>186</v>
      </c>
      <c r="C249" s="146">
        <v>4103017</v>
      </c>
      <c r="D249" s="147">
        <v>208</v>
      </c>
      <c r="E249" s="148" t="s">
        <v>554</v>
      </c>
      <c r="F249" s="147">
        <v>1</v>
      </c>
      <c r="G249" s="148" t="s">
        <v>553</v>
      </c>
      <c r="H249" s="145">
        <v>410301700</v>
      </c>
      <c r="I249" s="145"/>
      <c r="J249" s="150">
        <v>2161178000</v>
      </c>
      <c r="K249" s="152" t="s">
        <v>225</v>
      </c>
    </row>
    <row r="250" spans="1:11" ht="36" customHeight="1" thickBot="1" x14ac:dyDescent="0.25">
      <c r="A250" s="107"/>
      <c r="B250" s="109" t="s">
        <v>186</v>
      </c>
      <c r="C250" s="146">
        <v>4103052</v>
      </c>
      <c r="D250" s="147">
        <v>209</v>
      </c>
      <c r="E250" s="148" t="s">
        <v>555</v>
      </c>
      <c r="F250" s="147">
        <v>1</v>
      </c>
      <c r="G250" s="148" t="s">
        <v>556</v>
      </c>
      <c r="H250" s="145">
        <v>410305201</v>
      </c>
      <c r="I250" s="145"/>
      <c r="J250" s="150">
        <v>320000000</v>
      </c>
      <c r="K250" s="152" t="s">
        <v>225</v>
      </c>
    </row>
    <row r="251" spans="1:11" ht="36" customHeight="1" thickBot="1" x14ac:dyDescent="0.25">
      <c r="A251" s="107"/>
      <c r="B251" s="109" t="s">
        <v>186</v>
      </c>
      <c r="C251" s="146">
        <v>4103052</v>
      </c>
      <c r="D251" s="147">
        <v>210</v>
      </c>
      <c r="E251" s="148" t="s">
        <v>558</v>
      </c>
      <c r="F251" s="147">
        <v>2</v>
      </c>
      <c r="G251" s="148" t="s">
        <v>557</v>
      </c>
      <c r="H251" s="145">
        <v>410305200</v>
      </c>
      <c r="I251" s="145"/>
      <c r="J251" s="150">
        <v>227189758.40000001</v>
      </c>
      <c r="K251" s="152" t="s">
        <v>225</v>
      </c>
    </row>
    <row r="252" spans="1:11" ht="36" customHeight="1" thickBot="1" x14ac:dyDescent="0.25">
      <c r="A252" s="107"/>
      <c r="B252" s="109" t="s">
        <v>186</v>
      </c>
      <c r="C252" s="146">
        <v>4103052</v>
      </c>
      <c r="D252" s="147">
        <v>210</v>
      </c>
      <c r="E252" s="148" t="s">
        <v>558</v>
      </c>
      <c r="F252" s="147">
        <v>3</v>
      </c>
      <c r="G252" s="148" t="s">
        <v>559</v>
      </c>
      <c r="H252" s="145">
        <v>410305200</v>
      </c>
      <c r="I252" s="145"/>
      <c r="J252" s="150">
        <v>581659871.38300002</v>
      </c>
      <c r="K252" s="152" t="s">
        <v>225</v>
      </c>
    </row>
    <row r="253" spans="1:11" ht="36" customHeight="1" thickBot="1" x14ac:dyDescent="0.25">
      <c r="A253" s="107"/>
      <c r="B253" s="109" t="s">
        <v>186</v>
      </c>
      <c r="C253" s="146">
        <v>4103052</v>
      </c>
      <c r="D253" s="147">
        <v>210</v>
      </c>
      <c r="E253" s="148" t="s">
        <v>558</v>
      </c>
      <c r="F253" s="147">
        <v>4</v>
      </c>
      <c r="G253" s="148" t="s">
        <v>560</v>
      </c>
      <c r="H253" s="145">
        <v>410305200</v>
      </c>
      <c r="I253" s="145"/>
      <c r="J253" s="150">
        <v>17000000</v>
      </c>
      <c r="K253" s="152" t="s">
        <v>225</v>
      </c>
    </row>
    <row r="254" spans="1:11" ht="36" customHeight="1" thickBot="1" x14ac:dyDescent="0.25">
      <c r="A254" s="107"/>
      <c r="B254" s="109" t="s">
        <v>186</v>
      </c>
      <c r="C254" s="146">
        <v>4103052</v>
      </c>
      <c r="D254" s="147">
        <v>210</v>
      </c>
      <c r="E254" s="148" t="s">
        <v>558</v>
      </c>
      <c r="F254" s="147">
        <v>5</v>
      </c>
      <c r="G254" s="148" t="s">
        <v>561</v>
      </c>
      <c r="H254" s="145">
        <v>410305200</v>
      </c>
      <c r="I254" s="145"/>
      <c r="J254" s="150">
        <v>90137520</v>
      </c>
      <c r="K254" s="152" t="s">
        <v>225</v>
      </c>
    </row>
    <row r="255" spans="1:11" ht="36" customHeight="1" thickBot="1" x14ac:dyDescent="0.25">
      <c r="A255" s="107"/>
      <c r="B255" s="109" t="s">
        <v>186</v>
      </c>
      <c r="C255" s="146">
        <v>4103052</v>
      </c>
      <c r="D255" s="147">
        <v>211</v>
      </c>
      <c r="E255" s="148" t="s">
        <v>563</v>
      </c>
      <c r="F255" s="147">
        <v>1</v>
      </c>
      <c r="G255" s="148" t="s">
        <v>562</v>
      </c>
      <c r="H255" s="145">
        <v>410305201</v>
      </c>
      <c r="I255" s="145"/>
      <c r="J255" s="150">
        <v>42562960</v>
      </c>
      <c r="K255" s="152" t="s">
        <v>225</v>
      </c>
    </row>
    <row r="256" spans="1:11" ht="36" customHeight="1" thickBot="1" x14ac:dyDescent="0.25">
      <c r="A256" s="107"/>
      <c r="B256" s="108" t="s">
        <v>186</v>
      </c>
      <c r="C256" s="146">
        <v>4104008</v>
      </c>
      <c r="D256" s="147">
        <v>212</v>
      </c>
      <c r="E256" s="148" t="s">
        <v>565</v>
      </c>
      <c r="F256" s="147">
        <v>1</v>
      </c>
      <c r="G256" s="148" t="s">
        <v>564</v>
      </c>
      <c r="H256" s="145">
        <v>410400800</v>
      </c>
      <c r="I256" s="145"/>
      <c r="J256" s="150">
        <v>1874224290.066</v>
      </c>
      <c r="K256" s="152" t="s">
        <v>225</v>
      </c>
    </row>
    <row r="257" spans="1:11" ht="36" customHeight="1" thickBot="1" x14ac:dyDescent="0.25">
      <c r="A257" s="107"/>
      <c r="B257" s="109" t="s">
        <v>186</v>
      </c>
      <c r="C257" s="146">
        <v>4104008</v>
      </c>
      <c r="D257" s="147">
        <v>212</v>
      </c>
      <c r="E257" s="148" t="s">
        <v>565</v>
      </c>
      <c r="F257" s="147">
        <v>2</v>
      </c>
      <c r="G257" s="148" t="s">
        <v>566</v>
      </c>
      <c r="H257" s="145">
        <v>410400800</v>
      </c>
      <c r="I257" s="145"/>
      <c r="J257" s="150">
        <v>90000000</v>
      </c>
      <c r="K257" s="152" t="s">
        <v>225</v>
      </c>
    </row>
    <row r="258" spans="1:11" ht="36" customHeight="1" thickBot="1" x14ac:dyDescent="0.25">
      <c r="A258" s="107"/>
      <c r="B258" s="109" t="s">
        <v>186</v>
      </c>
      <c r="C258" s="146">
        <v>4104020</v>
      </c>
      <c r="D258" s="147">
        <v>214</v>
      </c>
      <c r="E258" s="148" t="s">
        <v>568</v>
      </c>
      <c r="F258" s="147">
        <v>1</v>
      </c>
      <c r="G258" s="148" t="s">
        <v>567</v>
      </c>
      <c r="H258" s="145">
        <v>410402000</v>
      </c>
      <c r="I258" s="145"/>
      <c r="J258" s="150">
        <v>1040000000</v>
      </c>
      <c r="K258" s="152" t="s">
        <v>225</v>
      </c>
    </row>
    <row r="259" spans="1:11" ht="36" customHeight="1" thickBot="1" x14ac:dyDescent="0.25">
      <c r="A259" s="107"/>
      <c r="B259" s="109" t="s">
        <v>186</v>
      </c>
      <c r="C259" s="146">
        <v>4104020</v>
      </c>
      <c r="D259" s="147">
        <v>214</v>
      </c>
      <c r="E259" s="148" t="s">
        <v>568</v>
      </c>
      <c r="F259" s="147">
        <v>2</v>
      </c>
      <c r="G259" s="148" t="s">
        <v>569</v>
      </c>
      <c r="H259" s="145">
        <v>410402000</v>
      </c>
      <c r="I259" s="145"/>
      <c r="J259" s="150">
        <v>76622440</v>
      </c>
      <c r="K259" s="152" t="s">
        <v>225</v>
      </c>
    </row>
    <row r="260" spans="1:11" ht="36" customHeight="1" thickBot="1" x14ac:dyDescent="0.25">
      <c r="A260" s="107"/>
      <c r="B260" s="109" t="s">
        <v>186</v>
      </c>
      <c r="C260" s="146">
        <v>4104037</v>
      </c>
      <c r="D260" s="147">
        <v>216</v>
      </c>
      <c r="E260" s="148" t="s">
        <v>568</v>
      </c>
      <c r="F260" s="147">
        <v>1</v>
      </c>
      <c r="G260" s="148" t="s">
        <v>570</v>
      </c>
      <c r="H260" s="145">
        <v>410403700</v>
      </c>
      <c r="I260" s="145"/>
      <c r="J260" s="150">
        <v>474100487</v>
      </c>
      <c r="K260" s="152" t="s">
        <v>225</v>
      </c>
    </row>
    <row r="261" spans="1:11" ht="36" customHeight="1" thickBot="1" x14ac:dyDescent="0.25">
      <c r="A261" s="107"/>
      <c r="B261" s="109" t="s">
        <v>186</v>
      </c>
      <c r="C261" s="146">
        <v>4104020</v>
      </c>
      <c r="D261" s="147">
        <v>215</v>
      </c>
      <c r="E261" s="148" t="s">
        <v>572</v>
      </c>
      <c r="F261" s="147">
        <v>1</v>
      </c>
      <c r="G261" s="148" t="s">
        <v>571</v>
      </c>
      <c r="H261" s="145">
        <v>410402000</v>
      </c>
      <c r="I261" s="145"/>
      <c r="J261" s="150">
        <v>188099000</v>
      </c>
      <c r="K261" s="152" t="s">
        <v>225</v>
      </c>
    </row>
    <row r="262" spans="1:11" ht="36" customHeight="1" thickBot="1" x14ac:dyDescent="0.25">
      <c r="A262" s="107"/>
      <c r="B262" s="108" t="s">
        <v>186</v>
      </c>
      <c r="C262" s="158" t="s">
        <v>573</v>
      </c>
      <c r="D262" s="147">
        <v>217</v>
      </c>
      <c r="E262" s="148" t="s">
        <v>575</v>
      </c>
      <c r="F262" s="147">
        <v>1</v>
      </c>
      <c r="G262" s="148" t="s">
        <v>574</v>
      </c>
      <c r="H262" s="145">
        <v>40100100</v>
      </c>
      <c r="I262" s="145"/>
      <c r="J262" s="150">
        <v>200000000</v>
      </c>
      <c r="K262" s="151" t="s">
        <v>98</v>
      </c>
    </row>
    <row r="263" spans="1:11" ht="57" customHeight="1" thickBot="1" x14ac:dyDescent="0.25">
      <c r="A263" s="107"/>
      <c r="B263" s="108" t="s">
        <v>186</v>
      </c>
      <c r="C263" s="158" t="s">
        <v>576</v>
      </c>
      <c r="D263" s="147">
        <v>221</v>
      </c>
      <c r="E263" s="148" t="s">
        <v>577</v>
      </c>
      <c r="F263" s="147">
        <v>1</v>
      </c>
      <c r="G263" s="148" t="s">
        <v>692</v>
      </c>
      <c r="H263" s="145">
        <v>40109400</v>
      </c>
      <c r="I263" s="145"/>
      <c r="J263" s="150">
        <v>458829819.62999701</v>
      </c>
      <c r="K263" s="151" t="s">
        <v>98</v>
      </c>
    </row>
    <row r="264" spans="1:11" ht="36" customHeight="1" thickBot="1" x14ac:dyDescent="0.25">
      <c r="A264" s="107"/>
      <c r="B264" s="109" t="s">
        <v>186</v>
      </c>
      <c r="C264" s="158" t="s">
        <v>576</v>
      </c>
      <c r="D264" s="147">
        <v>221</v>
      </c>
      <c r="E264" s="148" t="s">
        <v>577</v>
      </c>
      <c r="F264" s="147">
        <v>2</v>
      </c>
      <c r="G264" s="148" t="s">
        <v>578</v>
      </c>
      <c r="H264" s="145">
        <v>40109400</v>
      </c>
      <c r="I264" s="145"/>
      <c r="J264" s="150">
        <v>70000000</v>
      </c>
      <c r="K264" s="159" t="s">
        <v>98</v>
      </c>
    </row>
    <row r="265" spans="1:11" ht="36" customHeight="1" thickBot="1" x14ac:dyDescent="0.25">
      <c r="A265" s="107"/>
      <c r="B265" s="108" t="s">
        <v>186</v>
      </c>
      <c r="C265" s="158" t="s">
        <v>579</v>
      </c>
      <c r="D265" s="147">
        <v>218</v>
      </c>
      <c r="E265" s="148" t="s">
        <v>581</v>
      </c>
      <c r="F265" s="147">
        <v>1</v>
      </c>
      <c r="G265" s="148" t="s">
        <v>580</v>
      </c>
      <c r="H265" s="145">
        <v>40104100</v>
      </c>
      <c r="I265" s="145"/>
      <c r="J265" s="150">
        <v>144717330</v>
      </c>
      <c r="K265" s="159" t="s">
        <v>582</v>
      </c>
    </row>
    <row r="266" spans="1:11" ht="36" customHeight="1" thickBot="1" x14ac:dyDescent="0.25">
      <c r="A266" s="107"/>
      <c r="B266" s="109" t="s">
        <v>186</v>
      </c>
      <c r="C266" s="158" t="s">
        <v>579</v>
      </c>
      <c r="D266" s="147">
        <v>218</v>
      </c>
      <c r="E266" s="148" t="s">
        <v>581</v>
      </c>
      <c r="F266" s="147">
        <v>2</v>
      </c>
      <c r="G266" s="148" t="s">
        <v>583</v>
      </c>
      <c r="H266" s="145">
        <v>40104100</v>
      </c>
      <c r="I266" s="145"/>
      <c r="J266" s="150">
        <v>95383565</v>
      </c>
      <c r="K266" s="159" t="s">
        <v>582</v>
      </c>
    </row>
    <row r="267" spans="1:11" ht="36" customHeight="1" thickBot="1" x14ac:dyDescent="0.25">
      <c r="A267" s="107"/>
      <c r="B267" s="109" t="s">
        <v>186</v>
      </c>
      <c r="C267" s="158" t="s">
        <v>584</v>
      </c>
      <c r="D267" s="147">
        <v>219</v>
      </c>
      <c r="E267" s="148" t="s">
        <v>586</v>
      </c>
      <c r="F267" s="147">
        <v>1</v>
      </c>
      <c r="G267" s="148" t="s">
        <v>585</v>
      </c>
      <c r="H267" s="145">
        <v>40104200</v>
      </c>
      <c r="I267" s="145"/>
      <c r="J267" s="150">
        <v>534408795</v>
      </c>
      <c r="K267" s="159" t="s">
        <v>582</v>
      </c>
    </row>
    <row r="268" spans="1:11" ht="36" customHeight="1" thickBot="1" x14ac:dyDescent="0.25">
      <c r="A268" s="107"/>
      <c r="B268" s="109" t="s">
        <v>186</v>
      </c>
      <c r="C268" s="158" t="s">
        <v>587</v>
      </c>
      <c r="D268" s="147">
        <v>220</v>
      </c>
      <c r="E268" s="148" t="s">
        <v>589</v>
      </c>
      <c r="F268" s="147">
        <v>1</v>
      </c>
      <c r="G268" s="148" t="s">
        <v>588</v>
      </c>
      <c r="H268" s="145">
        <v>40104400</v>
      </c>
      <c r="I268" s="145"/>
      <c r="J268" s="150">
        <v>144909350</v>
      </c>
      <c r="K268" s="159" t="s">
        <v>582</v>
      </c>
    </row>
    <row r="269" spans="1:11" ht="64.5" customHeight="1" thickBot="1" x14ac:dyDescent="0.25">
      <c r="A269" s="107"/>
      <c r="B269" s="108" t="s">
        <v>186</v>
      </c>
      <c r="C269" s="158" t="s">
        <v>590</v>
      </c>
      <c r="D269" s="147">
        <v>222</v>
      </c>
      <c r="E269" s="148" t="s">
        <v>591</v>
      </c>
      <c r="F269" s="147">
        <v>1</v>
      </c>
      <c r="G269" s="148" t="s">
        <v>592</v>
      </c>
      <c r="H269" s="145">
        <v>40110500</v>
      </c>
      <c r="I269" s="145"/>
      <c r="J269" s="150">
        <v>85278035.261500001</v>
      </c>
      <c r="K269" s="159" t="s">
        <v>98</v>
      </c>
    </row>
    <row r="270" spans="1:11" ht="57" customHeight="1" thickBot="1" x14ac:dyDescent="0.25">
      <c r="A270" s="107"/>
      <c r="B270" s="109" t="s">
        <v>186</v>
      </c>
      <c r="C270" s="158" t="s">
        <v>593</v>
      </c>
      <c r="D270" s="147">
        <v>223</v>
      </c>
      <c r="E270" s="148" t="s">
        <v>594</v>
      </c>
      <c r="F270" s="147">
        <v>1</v>
      </c>
      <c r="G270" s="148" t="s">
        <v>693</v>
      </c>
      <c r="H270" s="145">
        <v>40600100</v>
      </c>
      <c r="I270" s="145"/>
      <c r="J270" s="150">
        <v>450000000</v>
      </c>
      <c r="K270" s="159" t="s">
        <v>98</v>
      </c>
    </row>
    <row r="271" spans="1:11" ht="36" customHeight="1" thickBot="1" x14ac:dyDescent="0.25">
      <c r="A271" s="107"/>
      <c r="B271" s="109" t="s">
        <v>186</v>
      </c>
      <c r="C271" s="158" t="s">
        <v>593</v>
      </c>
      <c r="D271" s="147">
        <v>223</v>
      </c>
      <c r="E271" s="148" t="s">
        <v>594</v>
      </c>
      <c r="F271" s="147">
        <v>2</v>
      </c>
      <c r="G271" s="148" t="s">
        <v>595</v>
      </c>
      <c r="H271" s="145">
        <v>40600100</v>
      </c>
      <c r="I271" s="145"/>
      <c r="J271" s="150">
        <v>200000000</v>
      </c>
      <c r="K271" s="159" t="s">
        <v>98</v>
      </c>
    </row>
    <row r="272" spans="1:11" ht="36" customHeight="1" thickBot="1" x14ac:dyDescent="0.25">
      <c r="A272" s="107"/>
      <c r="B272" s="109" t="s">
        <v>186</v>
      </c>
      <c r="C272" s="158" t="s">
        <v>593</v>
      </c>
      <c r="D272" s="147">
        <v>224</v>
      </c>
      <c r="E272" s="148" t="s">
        <v>597</v>
      </c>
      <c r="F272" s="147">
        <v>1</v>
      </c>
      <c r="G272" s="148" t="s">
        <v>596</v>
      </c>
      <c r="H272" s="145">
        <v>40600100</v>
      </c>
      <c r="I272" s="145"/>
      <c r="J272" s="150">
        <v>70000000</v>
      </c>
      <c r="K272" s="159" t="s">
        <v>98</v>
      </c>
    </row>
    <row r="273" spans="1:11" ht="36" customHeight="1" thickBot="1" x14ac:dyDescent="0.25">
      <c r="A273" s="107"/>
      <c r="B273" s="108" t="s">
        <v>186</v>
      </c>
      <c r="C273" s="158" t="s">
        <v>598</v>
      </c>
      <c r="D273" s="147">
        <v>227</v>
      </c>
      <c r="E273" s="148" t="s">
        <v>600</v>
      </c>
      <c r="F273" s="147">
        <v>1</v>
      </c>
      <c r="G273" s="148" t="s">
        <v>599</v>
      </c>
      <c r="H273" s="145">
        <v>40601601</v>
      </c>
      <c r="I273" s="145"/>
      <c r="J273" s="150">
        <v>350000000</v>
      </c>
      <c r="K273" s="159" t="s">
        <v>98</v>
      </c>
    </row>
    <row r="274" spans="1:11" ht="36" customHeight="1" thickBot="1" x14ac:dyDescent="0.25">
      <c r="A274" s="107"/>
      <c r="B274" s="109" t="s">
        <v>186</v>
      </c>
      <c r="C274" s="158" t="s">
        <v>598</v>
      </c>
      <c r="D274" s="147">
        <v>227</v>
      </c>
      <c r="E274" s="148" t="s">
        <v>600</v>
      </c>
      <c r="F274" s="147">
        <v>2</v>
      </c>
      <c r="G274" s="148" t="s">
        <v>601</v>
      </c>
      <c r="H274" s="145">
        <v>40601601</v>
      </c>
      <c r="I274" s="145"/>
      <c r="J274" s="150">
        <v>80000000</v>
      </c>
      <c r="K274" s="159" t="s">
        <v>98</v>
      </c>
    </row>
    <row r="275" spans="1:11" ht="36" customHeight="1" thickBot="1" x14ac:dyDescent="0.25">
      <c r="A275" s="107"/>
      <c r="B275" s="108" t="s">
        <v>186</v>
      </c>
      <c r="C275" s="146">
        <v>1702010</v>
      </c>
      <c r="D275" s="147">
        <v>230</v>
      </c>
      <c r="E275" s="148" t="s">
        <v>603</v>
      </c>
      <c r="F275" s="147">
        <v>1</v>
      </c>
      <c r="G275" s="148" t="s">
        <v>602</v>
      </c>
      <c r="H275" s="145">
        <v>170201000</v>
      </c>
      <c r="I275" s="145"/>
      <c r="J275" s="150">
        <v>100000000</v>
      </c>
      <c r="K275" s="159" t="s">
        <v>201</v>
      </c>
    </row>
    <row r="276" spans="1:11" ht="36" customHeight="1" thickBot="1" x14ac:dyDescent="0.25">
      <c r="A276" s="107"/>
      <c r="B276" s="109" t="s">
        <v>186</v>
      </c>
      <c r="C276" s="146">
        <v>1702017</v>
      </c>
      <c r="D276" s="147">
        <v>231</v>
      </c>
      <c r="E276" s="148" t="s">
        <v>605</v>
      </c>
      <c r="F276" s="147">
        <v>1</v>
      </c>
      <c r="G276" s="148" t="s">
        <v>604</v>
      </c>
      <c r="H276" s="145">
        <v>170201700</v>
      </c>
      <c r="I276" s="145"/>
      <c r="J276" s="150">
        <v>30000000</v>
      </c>
      <c r="K276" s="159" t="s">
        <v>201</v>
      </c>
    </row>
    <row r="277" spans="1:11" ht="36" customHeight="1" thickBot="1" x14ac:dyDescent="0.25">
      <c r="A277" s="107"/>
      <c r="B277" s="109" t="s">
        <v>186</v>
      </c>
      <c r="C277" s="146">
        <v>1702035</v>
      </c>
      <c r="D277" s="147">
        <v>233</v>
      </c>
      <c r="E277" s="148" t="s">
        <v>607</v>
      </c>
      <c r="F277" s="147">
        <v>1</v>
      </c>
      <c r="G277" s="148" t="s">
        <v>606</v>
      </c>
      <c r="H277" s="145">
        <v>170203500</v>
      </c>
      <c r="I277" s="145"/>
      <c r="J277" s="150">
        <v>10000000</v>
      </c>
      <c r="K277" s="159" t="s">
        <v>201</v>
      </c>
    </row>
    <row r="278" spans="1:11" ht="36" customHeight="1" thickBot="1" x14ac:dyDescent="0.25">
      <c r="A278" s="107"/>
      <c r="B278" s="108" t="s">
        <v>186</v>
      </c>
      <c r="C278" s="146">
        <v>1707070</v>
      </c>
      <c r="D278" s="147">
        <v>237</v>
      </c>
      <c r="E278" s="148" t="s">
        <v>609</v>
      </c>
      <c r="F278" s="147">
        <v>1</v>
      </c>
      <c r="G278" s="148" t="s">
        <v>608</v>
      </c>
      <c r="H278" s="145">
        <v>170707000</v>
      </c>
      <c r="I278" s="145"/>
      <c r="J278" s="150">
        <v>10000000</v>
      </c>
      <c r="K278" s="159" t="s">
        <v>201</v>
      </c>
    </row>
    <row r="279" spans="1:11" ht="36" customHeight="1" thickBot="1" x14ac:dyDescent="0.25">
      <c r="A279" s="107"/>
      <c r="B279" s="108" t="s">
        <v>186</v>
      </c>
      <c r="C279" s="146">
        <v>2302006</v>
      </c>
      <c r="D279" s="147">
        <v>246</v>
      </c>
      <c r="E279" s="148" t="s">
        <v>611</v>
      </c>
      <c r="F279" s="147">
        <v>1</v>
      </c>
      <c r="G279" s="148" t="s">
        <v>610</v>
      </c>
      <c r="H279" s="145">
        <v>230200600</v>
      </c>
      <c r="I279" s="145"/>
      <c r="J279" s="150">
        <v>60000000</v>
      </c>
      <c r="K279" s="159" t="s">
        <v>98</v>
      </c>
    </row>
    <row r="280" spans="1:11" ht="36" customHeight="1" thickBot="1" x14ac:dyDescent="0.25">
      <c r="A280" s="107"/>
      <c r="B280" s="109" t="s">
        <v>186</v>
      </c>
      <c r="C280" s="146">
        <v>2302006</v>
      </c>
      <c r="D280" s="147">
        <v>246</v>
      </c>
      <c r="E280" s="148" t="s">
        <v>611</v>
      </c>
      <c r="F280" s="147">
        <v>2</v>
      </c>
      <c r="G280" s="148" t="s">
        <v>612</v>
      </c>
      <c r="H280" s="145">
        <v>230200600</v>
      </c>
      <c r="I280" s="145"/>
      <c r="J280" s="150">
        <v>25000000</v>
      </c>
      <c r="K280" s="159" t="s">
        <v>98</v>
      </c>
    </row>
    <row r="281" spans="1:11" ht="36" customHeight="1" thickBot="1" x14ac:dyDescent="0.25">
      <c r="A281" s="107"/>
      <c r="B281" s="109" t="s">
        <v>186</v>
      </c>
      <c r="C281" s="146">
        <v>2302003</v>
      </c>
      <c r="D281" s="147">
        <v>251</v>
      </c>
      <c r="E281" s="148" t="s">
        <v>614</v>
      </c>
      <c r="F281" s="147">
        <v>1</v>
      </c>
      <c r="G281" s="148" t="s">
        <v>613</v>
      </c>
      <c r="H281" s="145">
        <v>230200302</v>
      </c>
      <c r="I281" s="145"/>
      <c r="J281" s="150">
        <v>51257408</v>
      </c>
      <c r="K281" s="159" t="s">
        <v>714</v>
      </c>
    </row>
    <row r="282" spans="1:11" ht="51" customHeight="1" thickBot="1" x14ac:dyDescent="0.25">
      <c r="A282" s="107"/>
      <c r="B282" s="109" t="s">
        <v>186</v>
      </c>
      <c r="C282" s="146">
        <v>2302003</v>
      </c>
      <c r="D282" s="147">
        <v>251</v>
      </c>
      <c r="E282" s="148" t="s">
        <v>614</v>
      </c>
      <c r="F282" s="147">
        <v>2</v>
      </c>
      <c r="G282" s="148" t="s">
        <v>615</v>
      </c>
      <c r="H282" s="145">
        <v>230200302</v>
      </c>
      <c r="I282" s="145"/>
      <c r="J282" s="150">
        <v>29995500</v>
      </c>
      <c r="K282" s="159" t="s">
        <v>714</v>
      </c>
    </row>
    <row r="283" spans="1:11" ht="36" customHeight="1" thickBot="1" x14ac:dyDescent="0.25">
      <c r="A283" s="107"/>
      <c r="B283" s="109" t="s">
        <v>186</v>
      </c>
      <c r="C283" s="146">
        <v>2302010</v>
      </c>
      <c r="D283" s="147">
        <v>247</v>
      </c>
      <c r="E283" s="148" t="s">
        <v>617</v>
      </c>
      <c r="F283" s="147">
        <v>1</v>
      </c>
      <c r="G283" s="148" t="s">
        <v>616</v>
      </c>
      <c r="H283" s="145">
        <v>230201000</v>
      </c>
      <c r="I283" s="145"/>
      <c r="J283" s="150">
        <v>11000000</v>
      </c>
      <c r="K283" s="159" t="s">
        <v>714</v>
      </c>
    </row>
    <row r="284" spans="1:11" ht="36" customHeight="1" thickBot="1" x14ac:dyDescent="0.25">
      <c r="A284" s="107"/>
      <c r="B284" s="109" t="s">
        <v>186</v>
      </c>
      <c r="C284" s="146">
        <v>2302010</v>
      </c>
      <c r="D284" s="147">
        <v>247</v>
      </c>
      <c r="E284" s="148" t="s">
        <v>617</v>
      </c>
      <c r="F284" s="147">
        <v>2</v>
      </c>
      <c r="G284" s="148" t="s">
        <v>618</v>
      </c>
      <c r="H284" s="145">
        <v>230201000</v>
      </c>
      <c r="I284" s="145"/>
      <c r="J284" s="150">
        <v>5000000</v>
      </c>
      <c r="K284" s="159" t="s">
        <v>714</v>
      </c>
    </row>
    <row r="285" spans="1:11" ht="36" customHeight="1" thickBot="1" x14ac:dyDescent="0.25">
      <c r="A285" s="107"/>
      <c r="B285" s="108" t="s">
        <v>186</v>
      </c>
      <c r="C285" s="146">
        <v>2302010</v>
      </c>
      <c r="D285" s="147">
        <v>242</v>
      </c>
      <c r="E285" s="148" t="s">
        <v>699</v>
      </c>
      <c r="F285" s="147">
        <v>1</v>
      </c>
      <c r="G285" s="148" t="s">
        <v>698</v>
      </c>
      <c r="H285" s="145">
        <v>230107900</v>
      </c>
      <c r="I285" s="145"/>
      <c r="J285" s="150">
        <v>60575604</v>
      </c>
      <c r="K285" s="159" t="s">
        <v>714</v>
      </c>
    </row>
    <row r="286" spans="1:11" ht="36" customHeight="1" thickBot="1" x14ac:dyDescent="0.25">
      <c r="A286" s="107"/>
      <c r="B286" s="108" t="s">
        <v>186</v>
      </c>
      <c r="C286" s="146">
        <v>3201002</v>
      </c>
      <c r="D286" s="147">
        <v>252</v>
      </c>
      <c r="E286" s="148" t="s">
        <v>620</v>
      </c>
      <c r="F286" s="147">
        <v>1</v>
      </c>
      <c r="G286" s="148" t="s">
        <v>619</v>
      </c>
      <c r="H286" s="160">
        <v>320100200</v>
      </c>
      <c r="I286" s="145"/>
      <c r="J286" s="150">
        <v>10000000</v>
      </c>
      <c r="K286" s="159" t="s">
        <v>201</v>
      </c>
    </row>
    <row r="287" spans="1:11" ht="36" customHeight="1" thickBot="1" x14ac:dyDescent="0.25">
      <c r="A287" s="107"/>
      <c r="B287" s="108" t="s">
        <v>186</v>
      </c>
      <c r="C287" s="146">
        <v>3202005</v>
      </c>
      <c r="D287" s="147">
        <v>253</v>
      </c>
      <c r="E287" s="148" t="s">
        <v>622</v>
      </c>
      <c r="F287" s="147">
        <v>1</v>
      </c>
      <c r="G287" s="148" t="s">
        <v>621</v>
      </c>
      <c r="H287" s="145">
        <v>320200500</v>
      </c>
      <c r="I287" s="145"/>
      <c r="J287" s="150" t="e">
        <v>#REF!</v>
      </c>
      <c r="K287" s="159" t="s">
        <v>201</v>
      </c>
    </row>
    <row r="288" spans="1:11" ht="36" customHeight="1" thickBot="1" x14ac:dyDescent="0.25">
      <c r="A288" s="107"/>
      <c r="B288" s="109" t="s">
        <v>186</v>
      </c>
      <c r="C288" s="146">
        <v>3202005</v>
      </c>
      <c r="D288" s="147">
        <v>254</v>
      </c>
      <c r="E288" s="148" t="s">
        <v>624</v>
      </c>
      <c r="F288" s="147">
        <v>1</v>
      </c>
      <c r="G288" s="148" t="s">
        <v>623</v>
      </c>
      <c r="H288" s="145">
        <v>320200502</v>
      </c>
      <c r="I288" s="145"/>
      <c r="J288" s="150">
        <v>20000000</v>
      </c>
      <c r="K288" s="159" t="s">
        <v>201</v>
      </c>
    </row>
    <row r="289" spans="1:11" ht="36" customHeight="1" thickBot="1" x14ac:dyDescent="0.25">
      <c r="A289" s="107"/>
      <c r="B289" s="109" t="s">
        <v>186</v>
      </c>
      <c r="C289" s="146">
        <v>3202005</v>
      </c>
      <c r="D289" s="147">
        <v>255</v>
      </c>
      <c r="E289" s="148" t="s">
        <v>626</v>
      </c>
      <c r="F289" s="147">
        <v>1</v>
      </c>
      <c r="G289" s="148" t="s">
        <v>625</v>
      </c>
      <c r="H289" s="145">
        <v>320200503</v>
      </c>
      <c r="I289" s="145"/>
      <c r="J289" s="150">
        <v>20000000</v>
      </c>
      <c r="K289" s="159" t="s">
        <v>201</v>
      </c>
    </row>
    <row r="290" spans="1:11" ht="36" customHeight="1" thickBot="1" x14ac:dyDescent="0.25">
      <c r="A290" s="107"/>
      <c r="B290" s="109" t="s">
        <v>186</v>
      </c>
      <c r="C290" s="146">
        <v>3202006</v>
      </c>
      <c r="D290" s="147">
        <v>256</v>
      </c>
      <c r="E290" s="148" t="s">
        <v>628</v>
      </c>
      <c r="F290" s="147">
        <v>1</v>
      </c>
      <c r="G290" s="148" t="s">
        <v>627</v>
      </c>
      <c r="H290" s="145">
        <v>320200600</v>
      </c>
      <c r="I290" s="145"/>
      <c r="J290" s="150">
        <v>20000000</v>
      </c>
      <c r="K290" s="159" t="s">
        <v>201</v>
      </c>
    </row>
    <row r="291" spans="1:11" ht="36" customHeight="1" thickBot="1" x14ac:dyDescent="0.25">
      <c r="A291" s="107"/>
      <c r="B291" s="109" t="s">
        <v>186</v>
      </c>
      <c r="C291" s="146">
        <v>3202006</v>
      </c>
      <c r="D291" s="147">
        <v>257</v>
      </c>
      <c r="E291" s="148" t="s">
        <v>630</v>
      </c>
      <c r="F291" s="147">
        <v>1</v>
      </c>
      <c r="G291" s="148" t="s">
        <v>629</v>
      </c>
      <c r="H291" s="145">
        <v>320200603</v>
      </c>
      <c r="I291" s="145"/>
      <c r="J291" s="150">
        <v>11464031.210000001</v>
      </c>
      <c r="K291" s="159" t="s">
        <v>201</v>
      </c>
    </row>
    <row r="292" spans="1:11" ht="36" customHeight="1" thickBot="1" x14ac:dyDescent="0.25">
      <c r="A292" s="107"/>
      <c r="B292" s="109" t="s">
        <v>186</v>
      </c>
      <c r="C292" s="146">
        <v>3202037</v>
      </c>
      <c r="D292" s="147">
        <v>260</v>
      </c>
      <c r="E292" s="148" t="s">
        <v>632</v>
      </c>
      <c r="F292" s="147">
        <v>1</v>
      </c>
      <c r="G292" s="148" t="s">
        <v>631</v>
      </c>
      <c r="H292" s="145">
        <v>320203700</v>
      </c>
      <c r="I292" s="145"/>
      <c r="J292" s="150">
        <v>114764507.90000001</v>
      </c>
      <c r="K292" s="159" t="s">
        <v>201</v>
      </c>
    </row>
    <row r="293" spans="1:11" ht="36" customHeight="1" thickBot="1" x14ac:dyDescent="0.25">
      <c r="A293" s="107"/>
      <c r="B293" s="109" t="s">
        <v>186</v>
      </c>
      <c r="C293" s="146">
        <v>3202037</v>
      </c>
      <c r="D293" s="147">
        <v>260</v>
      </c>
      <c r="E293" s="148" t="s">
        <v>632</v>
      </c>
      <c r="F293" s="147">
        <v>2</v>
      </c>
      <c r="G293" s="148" t="s">
        <v>633</v>
      </c>
      <c r="H293" s="145">
        <v>320203700</v>
      </c>
      <c r="I293" s="145"/>
      <c r="J293" s="150">
        <v>10000000</v>
      </c>
      <c r="K293" s="159" t="s">
        <v>201</v>
      </c>
    </row>
    <row r="294" spans="1:11" ht="36" customHeight="1" thickBot="1" x14ac:dyDescent="0.25">
      <c r="A294" s="107"/>
      <c r="B294" s="108" t="s">
        <v>186</v>
      </c>
      <c r="C294" s="146">
        <v>3204011</v>
      </c>
      <c r="D294" s="147">
        <v>262</v>
      </c>
      <c r="E294" s="148" t="s">
        <v>635</v>
      </c>
      <c r="F294" s="147">
        <v>1</v>
      </c>
      <c r="G294" s="148" t="s">
        <v>634</v>
      </c>
      <c r="H294" s="145">
        <v>320401101</v>
      </c>
      <c r="I294" s="145"/>
      <c r="J294" s="150">
        <v>15000000</v>
      </c>
      <c r="K294" s="159" t="s">
        <v>201</v>
      </c>
    </row>
    <row r="295" spans="1:11" ht="36" customHeight="1" thickBot="1" x14ac:dyDescent="0.25">
      <c r="A295" s="107"/>
      <c r="B295" s="108" t="s">
        <v>186</v>
      </c>
      <c r="C295" s="146">
        <v>3206014</v>
      </c>
      <c r="D295" s="147">
        <v>268</v>
      </c>
      <c r="E295" s="148" t="s">
        <v>637</v>
      </c>
      <c r="F295" s="147">
        <v>1</v>
      </c>
      <c r="G295" s="148" t="s">
        <v>636</v>
      </c>
      <c r="H295" s="145">
        <v>320601400</v>
      </c>
      <c r="I295" s="145"/>
      <c r="J295" s="150">
        <v>27500000</v>
      </c>
      <c r="K295" s="159" t="s">
        <v>201</v>
      </c>
    </row>
    <row r="296" spans="1:11" ht="36" customHeight="1" thickBot="1" x14ac:dyDescent="0.25">
      <c r="A296" s="107"/>
      <c r="B296" s="108" t="s">
        <v>186</v>
      </c>
      <c r="C296" s="146">
        <v>3502056</v>
      </c>
      <c r="D296" s="147">
        <v>275</v>
      </c>
      <c r="E296" s="148" t="s">
        <v>639</v>
      </c>
      <c r="F296" s="147">
        <v>1</v>
      </c>
      <c r="G296" s="148" t="s">
        <v>638</v>
      </c>
      <c r="H296" s="145">
        <v>350205600</v>
      </c>
      <c r="I296" s="145"/>
      <c r="J296" s="150">
        <v>15000000</v>
      </c>
      <c r="K296" s="159" t="s">
        <v>201</v>
      </c>
    </row>
    <row r="297" spans="1:11" ht="36" customHeight="1" thickBot="1" x14ac:dyDescent="0.25">
      <c r="A297" s="107"/>
      <c r="B297" s="108" t="s">
        <v>186</v>
      </c>
      <c r="C297" s="146">
        <v>3502017</v>
      </c>
      <c r="D297" s="147">
        <v>269</v>
      </c>
      <c r="E297" s="148" t="s">
        <v>641</v>
      </c>
      <c r="F297" s="147">
        <v>1</v>
      </c>
      <c r="G297" s="148" t="s">
        <v>640</v>
      </c>
      <c r="H297" s="145">
        <v>350201703</v>
      </c>
      <c r="I297" s="145"/>
      <c r="J297" s="150">
        <v>15500000</v>
      </c>
      <c r="K297" s="159" t="s">
        <v>455</v>
      </c>
    </row>
    <row r="298" spans="1:11" ht="36" customHeight="1" thickBot="1" x14ac:dyDescent="0.25">
      <c r="A298" s="107"/>
      <c r="B298" s="109" t="s">
        <v>186</v>
      </c>
      <c r="C298" s="146">
        <v>3502039</v>
      </c>
      <c r="D298" s="147">
        <v>270</v>
      </c>
      <c r="E298" s="148" t="s">
        <v>643</v>
      </c>
      <c r="F298" s="147">
        <v>1</v>
      </c>
      <c r="G298" s="148" t="s">
        <v>642</v>
      </c>
      <c r="H298" s="145">
        <v>350203903</v>
      </c>
      <c r="I298" s="145"/>
      <c r="J298" s="150">
        <v>30000000</v>
      </c>
      <c r="K298" s="159" t="s">
        <v>455</v>
      </c>
    </row>
    <row r="299" spans="1:11" ht="36" customHeight="1" thickBot="1" x14ac:dyDescent="0.25">
      <c r="A299" s="107"/>
      <c r="B299" s="109" t="s">
        <v>186</v>
      </c>
      <c r="C299" s="146">
        <v>3502046</v>
      </c>
      <c r="D299" s="147">
        <v>272</v>
      </c>
      <c r="E299" s="148" t="s">
        <v>645</v>
      </c>
      <c r="F299" s="147">
        <v>1</v>
      </c>
      <c r="G299" s="148" t="s">
        <v>644</v>
      </c>
      <c r="H299" s="145">
        <v>350204602</v>
      </c>
      <c r="I299" s="145"/>
      <c r="J299" s="150">
        <v>150320836</v>
      </c>
      <c r="K299" s="159" t="s">
        <v>455</v>
      </c>
    </row>
    <row r="300" spans="1:11" ht="36" customHeight="1" thickBot="1" x14ac:dyDescent="0.25">
      <c r="A300" s="107"/>
      <c r="B300" s="109" t="s">
        <v>186</v>
      </c>
      <c r="C300" s="146">
        <v>3502049</v>
      </c>
      <c r="D300" s="147">
        <v>273</v>
      </c>
      <c r="E300" s="148" t="s">
        <v>647</v>
      </c>
      <c r="F300" s="147">
        <v>1</v>
      </c>
      <c r="G300" s="148" t="s">
        <v>646</v>
      </c>
      <c r="H300" s="145">
        <v>350204900</v>
      </c>
      <c r="I300" s="145"/>
      <c r="J300" s="150">
        <v>21673313</v>
      </c>
      <c r="K300" s="159" t="s">
        <v>455</v>
      </c>
    </row>
    <row r="301" spans="1:11" ht="36" customHeight="1" thickBot="1" x14ac:dyDescent="0.25">
      <c r="A301" s="107"/>
      <c r="B301" s="109" t="s">
        <v>186</v>
      </c>
      <c r="C301" s="146">
        <v>3502049</v>
      </c>
      <c r="D301" s="147">
        <v>274</v>
      </c>
      <c r="E301" s="148" t="s">
        <v>649</v>
      </c>
      <c r="F301" s="147">
        <v>1</v>
      </c>
      <c r="G301" s="148" t="s">
        <v>648</v>
      </c>
      <c r="H301" s="145">
        <v>350204901</v>
      </c>
      <c r="I301" s="145"/>
      <c r="J301" s="150">
        <v>90839193</v>
      </c>
      <c r="K301" s="159" t="s">
        <v>455</v>
      </c>
    </row>
    <row r="302" spans="1:11" ht="36" customHeight="1" thickBot="1" x14ac:dyDescent="0.25">
      <c r="A302" s="107"/>
      <c r="B302" s="108" t="s">
        <v>186</v>
      </c>
      <c r="C302" s="146">
        <v>3502046</v>
      </c>
      <c r="D302" s="147">
        <v>277</v>
      </c>
      <c r="E302" s="148" t="s">
        <v>651</v>
      </c>
      <c r="F302" s="147">
        <v>1</v>
      </c>
      <c r="G302" s="148" t="s">
        <v>650</v>
      </c>
      <c r="H302" s="145">
        <v>350204602</v>
      </c>
      <c r="I302" s="145"/>
      <c r="J302" s="150">
        <v>150000000</v>
      </c>
      <c r="K302" s="159" t="s">
        <v>304</v>
      </c>
    </row>
    <row r="303" spans="1:11" ht="36" customHeight="1" thickBot="1" x14ac:dyDescent="0.25">
      <c r="A303" s="107"/>
      <c r="B303" s="109" t="s">
        <v>186</v>
      </c>
      <c r="C303" s="146">
        <v>3502019</v>
      </c>
      <c r="D303" s="147">
        <v>278</v>
      </c>
      <c r="E303" s="148" t="s">
        <v>653</v>
      </c>
      <c r="F303" s="147">
        <v>1</v>
      </c>
      <c r="G303" s="148" t="s">
        <v>652</v>
      </c>
      <c r="H303" s="145">
        <v>350201900</v>
      </c>
      <c r="I303" s="145"/>
      <c r="J303" s="150">
        <v>63700000</v>
      </c>
      <c r="K303" s="159" t="s">
        <v>304</v>
      </c>
    </row>
    <row r="304" spans="1:11" ht="36" customHeight="1" thickBot="1" x14ac:dyDescent="0.25">
      <c r="A304" s="107"/>
      <c r="B304" s="109" t="s">
        <v>186</v>
      </c>
      <c r="C304" s="146">
        <v>3502019</v>
      </c>
      <c r="D304" s="147">
        <v>278</v>
      </c>
      <c r="E304" s="148" t="s">
        <v>653</v>
      </c>
      <c r="F304" s="147">
        <v>2</v>
      </c>
      <c r="G304" s="148" t="s">
        <v>654</v>
      </c>
      <c r="H304" s="145">
        <v>350201900</v>
      </c>
      <c r="I304" s="145"/>
      <c r="J304" s="150">
        <v>25000000</v>
      </c>
      <c r="K304" s="159" t="s">
        <v>304</v>
      </c>
    </row>
    <row r="305" spans="1:11" ht="36" customHeight="1" thickBot="1" x14ac:dyDescent="0.25">
      <c r="A305" s="107"/>
      <c r="B305" s="109" t="s">
        <v>186</v>
      </c>
      <c r="C305" s="146">
        <v>3502027</v>
      </c>
      <c r="D305" s="147">
        <v>282</v>
      </c>
      <c r="E305" s="148" t="s">
        <v>656</v>
      </c>
      <c r="F305" s="147">
        <v>1</v>
      </c>
      <c r="G305" s="148" t="s">
        <v>655</v>
      </c>
      <c r="H305" s="145">
        <v>350202700</v>
      </c>
      <c r="I305" s="145"/>
      <c r="J305" s="150">
        <v>50000000</v>
      </c>
      <c r="K305" s="159" t="s">
        <v>304</v>
      </c>
    </row>
    <row r="306" spans="1:11" ht="36" customHeight="1" thickBot="1" x14ac:dyDescent="0.25">
      <c r="A306" s="107"/>
      <c r="B306" s="109" t="s">
        <v>186</v>
      </c>
      <c r="C306" s="146">
        <v>3502027</v>
      </c>
      <c r="D306" s="147">
        <v>289</v>
      </c>
      <c r="E306" s="148" t="s">
        <v>710</v>
      </c>
      <c r="F306" s="147">
        <v>1</v>
      </c>
      <c r="G306" s="148" t="s">
        <v>696</v>
      </c>
      <c r="H306" s="145">
        <v>350202700</v>
      </c>
      <c r="I306" s="145"/>
      <c r="J306" s="150">
        <v>200000000</v>
      </c>
      <c r="K306" s="159" t="s">
        <v>304</v>
      </c>
    </row>
    <row r="307" spans="1:11" ht="36" customHeight="1" thickBot="1" x14ac:dyDescent="0.25">
      <c r="A307" s="107"/>
      <c r="B307" s="108" t="s">
        <v>186</v>
      </c>
      <c r="C307" s="146">
        <v>3602005</v>
      </c>
      <c r="D307" s="147">
        <v>284</v>
      </c>
      <c r="E307" s="148" t="s">
        <v>658</v>
      </c>
      <c r="F307" s="147">
        <v>1</v>
      </c>
      <c r="G307" s="148" t="s">
        <v>657</v>
      </c>
      <c r="H307" s="145">
        <v>360200500</v>
      </c>
      <c r="I307" s="145"/>
      <c r="J307" s="150">
        <v>39600000</v>
      </c>
      <c r="K307" s="159" t="s">
        <v>304</v>
      </c>
    </row>
    <row r="308" spans="1:11" ht="36" customHeight="1" thickBot="1" x14ac:dyDescent="0.25">
      <c r="A308" s="107"/>
      <c r="B308" s="109" t="s">
        <v>186</v>
      </c>
      <c r="C308" s="146">
        <v>3602013</v>
      </c>
      <c r="D308" s="147">
        <v>286</v>
      </c>
      <c r="E308" s="148" t="s">
        <v>660</v>
      </c>
      <c r="F308" s="147">
        <v>1</v>
      </c>
      <c r="G308" s="148" t="s">
        <v>659</v>
      </c>
      <c r="H308" s="145">
        <v>360201302</v>
      </c>
      <c r="I308" s="145"/>
      <c r="J308" s="150">
        <v>39600000</v>
      </c>
      <c r="K308" s="159" t="s">
        <v>304</v>
      </c>
    </row>
    <row r="309" spans="1:11" ht="36" customHeight="1" thickBot="1" x14ac:dyDescent="0.25">
      <c r="A309" s="107"/>
      <c r="B309" s="109" t="s">
        <v>186</v>
      </c>
      <c r="C309" s="146">
        <v>3602017</v>
      </c>
      <c r="D309" s="147">
        <v>294</v>
      </c>
      <c r="E309" s="148" t="s">
        <v>662</v>
      </c>
      <c r="F309" s="149">
        <v>1</v>
      </c>
      <c r="G309" s="148" t="s">
        <v>661</v>
      </c>
      <c r="H309" s="145">
        <v>360201701</v>
      </c>
      <c r="I309" s="145"/>
      <c r="J309" s="150">
        <v>39600000</v>
      </c>
      <c r="K309" s="159" t="s">
        <v>304</v>
      </c>
    </row>
    <row r="310" spans="1:11" ht="36" customHeight="1" thickBot="1" x14ac:dyDescent="0.25">
      <c r="A310" s="107"/>
      <c r="B310" s="109" t="s">
        <v>186</v>
      </c>
      <c r="C310" s="146">
        <v>3602018</v>
      </c>
      <c r="D310" s="147">
        <v>295</v>
      </c>
      <c r="E310" s="148" t="s">
        <v>664</v>
      </c>
      <c r="F310" s="149">
        <v>1</v>
      </c>
      <c r="G310" s="148" t="s">
        <v>663</v>
      </c>
      <c r="H310" s="145">
        <v>360201800</v>
      </c>
      <c r="I310" s="145"/>
      <c r="J310" s="150">
        <v>50000000</v>
      </c>
      <c r="K310" s="159" t="s">
        <v>304</v>
      </c>
    </row>
    <row r="311" spans="1:11" ht="36" customHeight="1" thickBot="1" x14ac:dyDescent="0.25">
      <c r="A311" s="107"/>
      <c r="B311" s="108" t="s">
        <v>186</v>
      </c>
      <c r="C311" s="146">
        <v>3603016</v>
      </c>
      <c r="D311" s="147">
        <v>301</v>
      </c>
      <c r="E311" s="148" t="s">
        <v>666</v>
      </c>
      <c r="F311" s="149">
        <v>1</v>
      </c>
      <c r="G311" s="148" t="s">
        <v>665</v>
      </c>
      <c r="H311" s="145" t="s">
        <v>667</v>
      </c>
      <c r="I311" s="145"/>
      <c r="J311" s="150">
        <v>0</v>
      </c>
      <c r="K311" s="159" t="s">
        <v>304</v>
      </c>
    </row>
    <row r="312" spans="1:11" ht="36" customHeight="1" thickBot="1" x14ac:dyDescent="0.25">
      <c r="A312" s="107"/>
      <c r="B312" s="109" t="s">
        <v>186</v>
      </c>
      <c r="C312" s="146">
        <v>3603017</v>
      </c>
      <c r="D312" s="147">
        <v>302</v>
      </c>
      <c r="E312" s="148" t="s">
        <v>669</v>
      </c>
      <c r="F312" s="149">
        <v>1</v>
      </c>
      <c r="G312" s="148" t="s">
        <v>668</v>
      </c>
      <c r="H312" s="145" t="s">
        <v>670</v>
      </c>
      <c r="I312" s="145"/>
      <c r="J312" s="150">
        <v>20000000</v>
      </c>
      <c r="K312" s="159" t="s">
        <v>304</v>
      </c>
    </row>
    <row r="313" spans="1:11" ht="36" customHeight="1" thickBot="1" x14ac:dyDescent="0.25">
      <c r="A313" s="107"/>
      <c r="B313" s="108" t="s">
        <v>186</v>
      </c>
      <c r="C313" s="146">
        <v>3605008</v>
      </c>
      <c r="D313" s="147">
        <v>311</v>
      </c>
      <c r="E313" s="148" t="s">
        <v>607</v>
      </c>
      <c r="F313" s="149">
        <v>1</v>
      </c>
      <c r="G313" s="148" t="s">
        <v>671</v>
      </c>
      <c r="H313" s="145">
        <v>360500800</v>
      </c>
      <c r="I313" s="145"/>
      <c r="J313" s="150">
        <v>37871064</v>
      </c>
      <c r="K313" s="159" t="s">
        <v>99</v>
      </c>
    </row>
    <row r="314" spans="1:11" ht="36" customHeight="1" thickBot="1" x14ac:dyDescent="0.25">
      <c r="A314" s="107"/>
      <c r="B314" s="109" t="s">
        <v>186</v>
      </c>
      <c r="C314" s="146">
        <v>3605008</v>
      </c>
      <c r="D314" s="147">
        <v>311</v>
      </c>
      <c r="E314" s="148" t="s">
        <v>607</v>
      </c>
      <c r="F314" s="149">
        <v>2</v>
      </c>
      <c r="G314" s="148" t="s">
        <v>672</v>
      </c>
      <c r="H314" s="145">
        <v>360500800</v>
      </c>
      <c r="I314" s="145"/>
      <c r="J314" s="150">
        <v>130017439</v>
      </c>
      <c r="K314" s="159" t="s">
        <v>99</v>
      </c>
    </row>
    <row r="315" spans="1:11" ht="36" customHeight="1" thickBot="1" x14ac:dyDescent="0.25">
      <c r="A315" s="107"/>
      <c r="B315" s="108" t="s">
        <v>186</v>
      </c>
      <c r="C315" s="146">
        <v>3901007</v>
      </c>
      <c r="D315" s="147">
        <v>313</v>
      </c>
      <c r="E315" s="148" t="s">
        <v>674</v>
      </c>
      <c r="F315" s="149">
        <v>1</v>
      </c>
      <c r="G315" s="148" t="s">
        <v>673</v>
      </c>
      <c r="H315" s="145">
        <v>390100700</v>
      </c>
      <c r="I315" s="145"/>
      <c r="J315" s="150">
        <v>70959000</v>
      </c>
      <c r="K315" s="159" t="s">
        <v>714</v>
      </c>
    </row>
    <row r="316" spans="1:11" ht="36" customHeight="1" thickBot="1" x14ac:dyDescent="0.25">
      <c r="A316" s="107"/>
      <c r="B316" s="109" t="s">
        <v>186</v>
      </c>
      <c r="C316" s="146">
        <v>3901007</v>
      </c>
      <c r="D316" s="147">
        <v>314</v>
      </c>
      <c r="E316" s="148" t="s">
        <v>676</v>
      </c>
      <c r="F316" s="149">
        <v>1</v>
      </c>
      <c r="G316" s="148" t="s">
        <v>675</v>
      </c>
      <c r="H316" s="145">
        <v>390100702</v>
      </c>
      <c r="I316" s="145"/>
      <c r="J316" s="150">
        <v>30000000</v>
      </c>
      <c r="K316" s="159" t="s">
        <v>714</v>
      </c>
    </row>
    <row r="317" spans="1:11" ht="36" customHeight="1" thickBot="1" x14ac:dyDescent="0.25">
      <c r="A317" s="107"/>
      <c r="B317" s="109" t="s">
        <v>186</v>
      </c>
      <c r="C317" s="146">
        <v>3901007</v>
      </c>
      <c r="D317" s="147">
        <v>314</v>
      </c>
      <c r="E317" s="148" t="s">
        <v>676</v>
      </c>
      <c r="F317" s="149">
        <v>2</v>
      </c>
      <c r="G317" s="148" t="s">
        <v>677</v>
      </c>
      <c r="H317" s="145">
        <v>390100702</v>
      </c>
      <c r="I317" s="145"/>
      <c r="J317" s="150">
        <v>50000000</v>
      </c>
      <c r="K317" s="159" t="s">
        <v>714</v>
      </c>
    </row>
    <row r="318" spans="1:11" ht="36" customHeight="1" x14ac:dyDescent="0.2">
      <c r="A318" s="107"/>
      <c r="B318" s="114" t="s">
        <v>186</v>
      </c>
      <c r="C318" s="146">
        <v>3901007</v>
      </c>
      <c r="D318" s="147">
        <v>314</v>
      </c>
      <c r="E318" s="148" t="s">
        <v>676</v>
      </c>
      <c r="F318" s="149">
        <v>3</v>
      </c>
      <c r="G318" s="148" t="s">
        <v>702</v>
      </c>
      <c r="H318" s="145">
        <v>390100702</v>
      </c>
      <c r="I318" s="145"/>
      <c r="J318" s="150">
        <v>30000000</v>
      </c>
      <c r="K318" s="159" t="s">
        <v>714</v>
      </c>
    </row>
    <row r="319" spans="1:11" ht="36" customHeight="1" thickBot="1" x14ac:dyDescent="0.25">
      <c r="A319" s="107"/>
      <c r="B319" s="108" t="s">
        <v>186</v>
      </c>
      <c r="C319" s="146">
        <v>3901007</v>
      </c>
      <c r="D319" s="147">
        <v>317</v>
      </c>
      <c r="E319" s="148" t="s">
        <v>678</v>
      </c>
      <c r="F319" s="149">
        <v>1</v>
      </c>
      <c r="G319" s="148" t="s">
        <v>679</v>
      </c>
      <c r="H319" s="145">
        <v>390100707</v>
      </c>
      <c r="I319" s="145"/>
      <c r="J319" s="150">
        <v>35200000</v>
      </c>
      <c r="K319" s="159" t="s">
        <v>714</v>
      </c>
    </row>
    <row r="320" spans="1:11" ht="36" customHeight="1" thickBot="1" x14ac:dyDescent="0.25">
      <c r="A320" s="107"/>
      <c r="B320" s="109" t="s">
        <v>186</v>
      </c>
      <c r="C320" s="146">
        <v>3901007</v>
      </c>
      <c r="D320" s="147">
        <v>317</v>
      </c>
      <c r="E320" s="148" t="s">
        <v>678</v>
      </c>
      <c r="F320" s="149">
        <v>2</v>
      </c>
      <c r="G320" s="148" t="s">
        <v>680</v>
      </c>
      <c r="H320" s="145">
        <v>390100707</v>
      </c>
      <c r="I320" s="145"/>
      <c r="J320" s="150">
        <v>48510000</v>
      </c>
      <c r="K320" s="159" t="s">
        <v>714</v>
      </c>
    </row>
    <row r="321" spans="1:11" ht="36" customHeight="1" thickBot="1" x14ac:dyDescent="0.25">
      <c r="A321" s="107"/>
      <c r="B321" s="109" t="s">
        <v>186</v>
      </c>
      <c r="C321" s="146">
        <v>3901007</v>
      </c>
      <c r="D321" s="147">
        <v>316</v>
      </c>
      <c r="E321" s="148" t="s">
        <v>700</v>
      </c>
      <c r="F321" s="149">
        <v>1</v>
      </c>
      <c r="G321" s="148" t="s">
        <v>701</v>
      </c>
      <c r="H321" s="145">
        <v>390100706</v>
      </c>
      <c r="I321" s="145"/>
      <c r="J321" s="150">
        <v>174180000</v>
      </c>
      <c r="K321" s="159" t="s">
        <v>714</v>
      </c>
    </row>
    <row r="322" spans="1:11" ht="36" customHeight="1" thickBot="1" x14ac:dyDescent="0.25">
      <c r="A322" s="107"/>
      <c r="B322" s="109" t="s">
        <v>186</v>
      </c>
      <c r="C322" s="146">
        <v>3901007</v>
      </c>
      <c r="D322" s="147">
        <v>317</v>
      </c>
      <c r="E322" s="148" t="s">
        <v>678</v>
      </c>
      <c r="F322" s="149">
        <v>3</v>
      </c>
      <c r="G322" s="148" t="s">
        <v>681</v>
      </c>
      <c r="H322" s="145">
        <v>390100707</v>
      </c>
      <c r="I322" s="145"/>
      <c r="J322" s="150">
        <v>62644000</v>
      </c>
      <c r="K322" s="159" t="s">
        <v>714</v>
      </c>
    </row>
    <row r="323" spans="1:11" ht="36" customHeight="1" thickBot="1" x14ac:dyDescent="0.25">
      <c r="A323" s="107"/>
      <c r="B323" s="109" t="s">
        <v>186</v>
      </c>
      <c r="C323" s="146">
        <v>3901007</v>
      </c>
      <c r="D323" s="147">
        <v>317</v>
      </c>
      <c r="E323" s="148" t="s">
        <v>678</v>
      </c>
      <c r="F323" s="149">
        <v>4</v>
      </c>
      <c r="G323" s="148" t="s">
        <v>682</v>
      </c>
      <c r="H323" s="145">
        <v>390100707</v>
      </c>
      <c r="I323" s="145"/>
      <c r="J323" s="150">
        <v>55902000</v>
      </c>
      <c r="K323" s="159" t="s">
        <v>714</v>
      </c>
    </row>
    <row r="324" spans="1:11" ht="36" customHeight="1" thickBot="1" x14ac:dyDescent="0.25">
      <c r="A324" s="107"/>
      <c r="B324" s="108" t="s">
        <v>186</v>
      </c>
      <c r="C324" s="146">
        <v>3903002</v>
      </c>
      <c r="D324" s="147">
        <v>318</v>
      </c>
      <c r="E324" s="148" t="s">
        <v>684</v>
      </c>
      <c r="F324" s="149">
        <v>1</v>
      </c>
      <c r="G324" s="148" t="s">
        <v>683</v>
      </c>
      <c r="H324" s="145">
        <v>390300219</v>
      </c>
      <c r="I324" s="145"/>
      <c r="J324" s="150">
        <v>38600000</v>
      </c>
      <c r="K324" s="159" t="s">
        <v>304</v>
      </c>
    </row>
    <row r="325" spans="1:11" ht="36" customHeight="1" thickBot="1" x14ac:dyDescent="0.25">
      <c r="A325" s="107"/>
      <c r="B325" s="109" t="s">
        <v>186</v>
      </c>
      <c r="C325" s="146">
        <v>3903002</v>
      </c>
      <c r="D325" s="147">
        <v>318</v>
      </c>
      <c r="E325" s="148" t="s">
        <v>684</v>
      </c>
      <c r="F325" s="149">
        <v>2</v>
      </c>
      <c r="G325" s="148" t="s">
        <v>685</v>
      </c>
      <c r="H325" s="145">
        <v>390300219</v>
      </c>
      <c r="I325" s="145"/>
      <c r="J325" s="150">
        <v>20000000</v>
      </c>
      <c r="K325" s="159" t="s">
        <v>304</v>
      </c>
    </row>
    <row r="326" spans="1:11" ht="36" customHeight="1" x14ac:dyDescent="0.2">
      <c r="A326" s="107"/>
      <c r="B326" s="115" t="s">
        <v>186</v>
      </c>
      <c r="C326" s="146">
        <v>3904024</v>
      </c>
      <c r="D326" s="147">
        <v>324</v>
      </c>
      <c r="E326" s="148" t="s">
        <v>687</v>
      </c>
      <c r="F326" s="149">
        <v>1</v>
      </c>
      <c r="G326" s="148" t="s">
        <v>686</v>
      </c>
      <c r="H326" s="145">
        <v>390402401</v>
      </c>
      <c r="I326" s="145"/>
      <c r="J326" s="150">
        <v>140820000</v>
      </c>
      <c r="K326" s="159" t="s">
        <v>714</v>
      </c>
    </row>
    <row r="327" spans="1:11" s="120" customFormat="1" x14ac:dyDescent="0.4">
      <c r="A327" s="116"/>
      <c r="B327" s="116"/>
      <c r="C327" s="117"/>
      <c r="D327" s="117"/>
      <c r="E327" s="118"/>
      <c r="F327" s="127"/>
      <c r="G327" s="118"/>
      <c r="H327" s="119"/>
      <c r="I327" s="117"/>
      <c r="J327" s="117"/>
      <c r="K327" s="125"/>
    </row>
    <row r="328" spans="1:11" x14ac:dyDescent="0.4">
      <c r="A328" s="121"/>
      <c r="B328" s="121"/>
      <c r="H328" s="123"/>
      <c r="J328" s="117"/>
    </row>
  </sheetData>
  <autoFilter ref="A5:K326"/>
  <mergeCells count="10">
    <mergeCell ref="D2:D4"/>
    <mergeCell ref="E2:E4"/>
    <mergeCell ref="B1:K1"/>
    <mergeCell ref="F2:F4"/>
    <mergeCell ref="K2:K4"/>
    <mergeCell ref="A2:A4"/>
    <mergeCell ref="B2:B4"/>
    <mergeCell ref="C2:C4"/>
    <mergeCell ref="H2:H4"/>
    <mergeCell ref="I2:I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INVERSION (2)</vt:lpstr>
      <vt:lpstr>PROY INGRESOS 2024</vt:lpstr>
      <vt:lpstr>plan de accion programado 2024</vt:lpstr>
      <vt:lpstr>'INVERSION (2)'!Área_de_impresión</vt:lpstr>
      <vt:lpstr>'INVERSION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Caterine</dc:creator>
  <cp:lastModifiedBy>ADMIN</cp:lastModifiedBy>
  <dcterms:created xsi:type="dcterms:W3CDTF">2023-08-17T19:33:41Z</dcterms:created>
  <dcterms:modified xsi:type="dcterms:W3CDTF">2024-01-31T21:15:06Z</dcterms:modified>
</cp:coreProperties>
</file>