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oshiba\Dropbox\8. Cajicá\Informes Finales para publicar\2018\Finales 30 Diciembre\"/>
    </mc:Choice>
  </mc:AlternateContent>
  <bookViews>
    <workbookView xWindow="0" yWindow="0" windowWidth="20490" windowHeight="7050"/>
  </bookViews>
  <sheets>
    <sheet name="PLAN DE ACCIÓN " sheetId="1" r:id="rId1"/>
  </sheets>
  <externalReferences>
    <externalReference r:id="rId2"/>
  </externalReferences>
  <definedNames>
    <definedName name="_xlnm._FilterDatabase" localSheetId="0" hidden="1">'PLAN DE ACCIÓN '!$A$2:$AO$574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572" i="1" l="1"/>
  <c r="AM572" i="1"/>
  <c r="T571" i="1"/>
  <c r="K571" i="1"/>
  <c r="T570" i="1"/>
  <c r="K570" i="1"/>
  <c r="T568" i="1"/>
  <c r="K568" i="1"/>
  <c r="T567" i="1"/>
  <c r="K567" i="1"/>
  <c r="T566" i="1"/>
  <c r="K566" i="1"/>
  <c r="T565" i="1"/>
  <c r="K565" i="1"/>
  <c r="T564" i="1"/>
  <c r="K564" i="1"/>
  <c r="T543" i="1"/>
  <c r="K543" i="1"/>
  <c r="T540" i="1"/>
  <c r="K540" i="1"/>
  <c r="T539" i="1"/>
  <c r="K539" i="1"/>
  <c r="T538" i="1"/>
  <c r="K538" i="1"/>
  <c r="T537" i="1"/>
  <c r="K537" i="1"/>
  <c r="T536" i="1"/>
  <c r="K536" i="1"/>
  <c r="T535" i="1"/>
  <c r="K535" i="1"/>
  <c r="T534" i="1"/>
  <c r="K534" i="1"/>
  <c r="T533" i="1"/>
  <c r="K533" i="1"/>
  <c r="T532" i="1"/>
  <c r="K532" i="1"/>
  <c r="T531" i="1"/>
  <c r="K531" i="1"/>
  <c r="T530" i="1"/>
  <c r="K530" i="1"/>
  <c r="T529" i="1"/>
  <c r="T528" i="1"/>
  <c r="K528" i="1"/>
  <c r="T527" i="1"/>
  <c r="K527" i="1"/>
  <c r="T526" i="1"/>
  <c r="K526" i="1"/>
  <c r="T525" i="1"/>
  <c r="K525" i="1"/>
  <c r="T524" i="1"/>
  <c r="K524" i="1"/>
  <c r="T523" i="1"/>
  <c r="K523" i="1"/>
  <c r="T522" i="1"/>
  <c r="K522" i="1"/>
  <c r="T521" i="1"/>
  <c r="K521" i="1"/>
  <c r="T520" i="1"/>
  <c r="K520" i="1"/>
  <c r="T519" i="1"/>
  <c r="K519" i="1"/>
  <c r="T518" i="1"/>
  <c r="K518" i="1"/>
  <c r="AH517" i="1"/>
  <c r="AG517" i="1"/>
  <c r="T517" i="1"/>
  <c r="K517" i="1"/>
  <c r="T516" i="1"/>
  <c r="K516" i="1"/>
  <c r="T515" i="1"/>
  <c r="K515" i="1"/>
  <c r="T514" i="1"/>
  <c r="K514" i="1"/>
  <c r="T513" i="1"/>
  <c r="K513" i="1"/>
  <c r="T512" i="1"/>
  <c r="K512" i="1"/>
  <c r="AL511" i="1"/>
  <c r="T511" i="1"/>
  <c r="K511" i="1"/>
  <c r="AL510" i="1"/>
  <c r="T510" i="1"/>
  <c r="K510" i="1"/>
  <c r="AL509" i="1"/>
  <c r="T509" i="1"/>
  <c r="K509" i="1"/>
  <c r="T508" i="1"/>
  <c r="K508" i="1"/>
  <c r="AL507" i="1"/>
  <c r="T507" i="1"/>
  <c r="K507" i="1"/>
  <c r="AL506" i="1"/>
  <c r="T506" i="1"/>
  <c r="K506" i="1"/>
  <c r="T505" i="1"/>
  <c r="K505" i="1"/>
  <c r="T504" i="1"/>
  <c r="K504" i="1"/>
  <c r="T503" i="1"/>
  <c r="K503" i="1"/>
  <c r="T502" i="1"/>
  <c r="K502" i="1"/>
  <c r="T501" i="1"/>
  <c r="K501" i="1"/>
  <c r="T500" i="1"/>
  <c r="K500" i="1"/>
  <c r="T499" i="1"/>
  <c r="K499" i="1"/>
  <c r="T498" i="1"/>
  <c r="K498" i="1"/>
  <c r="T497" i="1"/>
  <c r="K497" i="1"/>
  <c r="T496" i="1"/>
  <c r="K496" i="1"/>
  <c r="T495" i="1"/>
  <c r="K495" i="1"/>
  <c r="T494" i="1"/>
  <c r="K494" i="1"/>
  <c r="T493" i="1"/>
  <c r="K493" i="1"/>
  <c r="T492" i="1"/>
  <c r="K492" i="1"/>
  <c r="T491" i="1"/>
  <c r="K491" i="1"/>
  <c r="T490" i="1"/>
  <c r="K490" i="1"/>
  <c r="T489" i="1"/>
  <c r="K489" i="1"/>
  <c r="T488" i="1"/>
  <c r="K488" i="1"/>
  <c r="T487" i="1"/>
  <c r="K487" i="1"/>
  <c r="T486" i="1"/>
  <c r="K486" i="1"/>
  <c r="T485" i="1"/>
  <c r="K485" i="1"/>
  <c r="T484" i="1"/>
  <c r="K484" i="1"/>
  <c r="T483" i="1"/>
  <c r="K483" i="1"/>
  <c r="T482" i="1"/>
  <c r="K482" i="1"/>
  <c r="T481" i="1"/>
  <c r="K481" i="1"/>
  <c r="T480" i="1"/>
  <c r="K480" i="1"/>
  <c r="T479" i="1"/>
  <c r="K479" i="1"/>
  <c r="T477" i="1"/>
  <c r="K477" i="1"/>
  <c r="T476" i="1"/>
  <c r="K476" i="1"/>
  <c r="T475" i="1"/>
  <c r="K475" i="1"/>
  <c r="T474" i="1"/>
  <c r="K474" i="1"/>
  <c r="T473" i="1"/>
  <c r="K473" i="1"/>
  <c r="T472" i="1"/>
  <c r="K472" i="1"/>
  <c r="T471" i="1"/>
  <c r="K471" i="1"/>
  <c r="T470" i="1"/>
  <c r="K470" i="1"/>
  <c r="T469" i="1"/>
  <c r="K469" i="1"/>
  <c r="T468" i="1"/>
  <c r="K468" i="1"/>
  <c r="K467" i="1"/>
  <c r="T466" i="1"/>
  <c r="T465" i="1"/>
  <c r="K465" i="1"/>
  <c r="T464" i="1"/>
  <c r="K464" i="1"/>
  <c r="T463" i="1"/>
  <c r="K463" i="1"/>
  <c r="T462" i="1"/>
  <c r="K462" i="1"/>
  <c r="T461" i="1"/>
  <c r="K461" i="1"/>
  <c r="T460" i="1"/>
  <c r="K460" i="1"/>
  <c r="T458" i="1"/>
  <c r="K458" i="1"/>
  <c r="T457" i="1"/>
  <c r="K457" i="1"/>
  <c r="T456" i="1"/>
  <c r="K456" i="1"/>
  <c r="T455" i="1"/>
  <c r="K455" i="1"/>
  <c r="T454" i="1"/>
  <c r="K454" i="1"/>
  <c r="T453" i="1"/>
  <c r="K453" i="1"/>
  <c r="K451" i="1"/>
  <c r="T450" i="1"/>
  <c r="K450" i="1"/>
  <c r="T449" i="1"/>
  <c r="K449" i="1"/>
  <c r="T447" i="1"/>
  <c r="T446" i="1"/>
  <c r="T445" i="1"/>
  <c r="T444" i="1"/>
  <c r="K444" i="1"/>
  <c r="T440" i="1"/>
  <c r="K440" i="1"/>
  <c r="T439" i="1"/>
  <c r="K439" i="1"/>
  <c r="T438" i="1"/>
  <c r="T437" i="1"/>
  <c r="T436" i="1"/>
  <c r="T435" i="1"/>
  <c r="K435" i="1"/>
  <c r="T434" i="1"/>
  <c r="K434" i="1"/>
  <c r="T433" i="1"/>
  <c r="T430" i="1"/>
  <c r="K430" i="1"/>
  <c r="T429" i="1"/>
  <c r="K429" i="1"/>
  <c r="T428" i="1"/>
  <c r="K428" i="1"/>
  <c r="T427" i="1"/>
  <c r="K427" i="1"/>
  <c r="T425" i="1"/>
  <c r="K425" i="1"/>
  <c r="T424" i="1"/>
  <c r="K424" i="1"/>
  <c r="T423" i="1"/>
  <c r="K423" i="1"/>
  <c r="T422" i="1"/>
  <c r="K422" i="1"/>
  <c r="T420" i="1"/>
  <c r="T419" i="1"/>
  <c r="K419" i="1"/>
  <c r="T418" i="1"/>
  <c r="T417" i="1"/>
  <c r="K417" i="1"/>
  <c r="T416" i="1"/>
  <c r="K416" i="1"/>
  <c r="T415" i="1"/>
  <c r="K415" i="1"/>
  <c r="AL414" i="1"/>
  <c r="T414" i="1"/>
  <c r="K414" i="1"/>
  <c r="AL413" i="1"/>
  <c r="T413" i="1"/>
  <c r="K413" i="1"/>
  <c r="T412" i="1"/>
  <c r="K412" i="1"/>
  <c r="T411" i="1"/>
  <c r="K411" i="1"/>
  <c r="T410" i="1"/>
  <c r="K410" i="1"/>
  <c r="T409" i="1"/>
  <c r="K409" i="1"/>
  <c r="T408" i="1"/>
  <c r="K408" i="1"/>
  <c r="T407" i="1"/>
  <c r="K407" i="1"/>
  <c r="T406" i="1"/>
  <c r="K406" i="1"/>
  <c r="T405" i="1"/>
  <c r="K405" i="1"/>
  <c r="T404" i="1"/>
  <c r="K404" i="1"/>
  <c r="T403" i="1"/>
  <c r="K403" i="1"/>
  <c r="T402" i="1"/>
  <c r="K402" i="1"/>
  <c r="T398" i="1"/>
  <c r="K398" i="1"/>
  <c r="T396" i="1"/>
  <c r="K396" i="1"/>
  <c r="T395" i="1"/>
  <c r="K395" i="1"/>
  <c r="T394" i="1"/>
  <c r="K394" i="1"/>
  <c r="T393" i="1"/>
  <c r="K393" i="1"/>
  <c r="T392" i="1"/>
  <c r="K392" i="1"/>
  <c r="T391" i="1"/>
  <c r="K391" i="1"/>
  <c r="T389" i="1"/>
  <c r="K389" i="1"/>
  <c r="T388" i="1"/>
  <c r="K388" i="1"/>
  <c r="T387" i="1"/>
  <c r="K387" i="1"/>
  <c r="T386" i="1"/>
  <c r="T385" i="1"/>
  <c r="K385" i="1"/>
  <c r="T383" i="1"/>
  <c r="K383" i="1"/>
  <c r="T382" i="1"/>
  <c r="K382" i="1"/>
  <c r="T381" i="1"/>
  <c r="K381" i="1"/>
  <c r="T380" i="1"/>
  <c r="K380" i="1"/>
  <c r="T379" i="1"/>
  <c r="K379" i="1"/>
  <c r="T378" i="1"/>
  <c r="K378" i="1"/>
  <c r="T374" i="1"/>
  <c r="K374" i="1"/>
  <c r="T372" i="1"/>
  <c r="K372" i="1"/>
  <c r="T371" i="1"/>
  <c r="K371" i="1"/>
  <c r="T370" i="1"/>
  <c r="K370" i="1"/>
  <c r="T369" i="1"/>
  <c r="K369" i="1"/>
  <c r="T368" i="1"/>
  <c r="K368" i="1"/>
  <c r="T366" i="1"/>
  <c r="K366" i="1"/>
  <c r="T365" i="1"/>
  <c r="K365" i="1"/>
  <c r="T362" i="1"/>
  <c r="K362" i="1"/>
  <c r="T361" i="1"/>
  <c r="K361" i="1"/>
  <c r="T360" i="1"/>
  <c r="K360" i="1"/>
  <c r="T359" i="1"/>
  <c r="K359" i="1"/>
  <c r="T358" i="1"/>
  <c r="K358" i="1"/>
  <c r="T357" i="1"/>
  <c r="K357" i="1"/>
  <c r="T356" i="1"/>
  <c r="K356" i="1"/>
  <c r="T355" i="1"/>
  <c r="K355" i="1"/>
  <c r="T354" i="1"/>
  <c r="K354" i="1"/>
  <c r="T353" i="1"/>
  <c r="K353" i="1"/>
  <c r="T352" i="1"/>
  <c r="K352" i="1"/>
  <c r="T351" i="1"/>
  <c r="K351" i="1"/>
  <c r="T348" i="1"/>
  <c r="K348" i="1"/>
  <c r="T347" i="1"/>
  <c r="K347" i="1"/>
  <c r="T346" i="1"/>
  <c r="K346" i="1"/>
  <c r="T345" i="1"/>
  <c r="K345" i="1"/>
  <c r="T344" i="1"/>
  <c r="K344" i="1"/>
  <c r="T343" i="1"/>
  <c r="T342" i="1"/>
  <c r="K342" i="1"/>
  <c r="T341" i="1"/>
  <c r="K341" i="1"/>
  <c r="T340" i="1"/>
  <c r="T339" i="1"/>
  <c r="T338" i="1"/>
  <c r="T337" i="1"/>
  <c r="T336" i="1"/>
  <c r="T335" i="1"/>
  <c r="T334" i="1"/>
  <c r="T333" i="1"/>
  <c r="T332" i="1"/>
  <c r="T331" i="1"/>
  <c r="T330" i="1"/>
  <c r="T329" i="1"/>
  <c r="T328" i="1"/>
  <c r="T327" i="1"/>
  <c r="T326" i="1"/>
  <c r="K326" i="1"/>
  <c r="T325" i="1"/>
  <c r="K325" i="1"/>
  <c r="T324" i="1"/>
  <c r="K324" i="1"/>
  <c r="T323" i="1"/>
  <c r="K323" i="1"/>
  <c r="T322" i="1"/>
  <c r="K322" i="1"/>
  <c r="T321" i="1"/>
  <c r="K321" i="1"/>
  <c r="T320" i="1"/>
  <c r="K320" i="1"/>
  <c r="T319" i="1"/>
  <c r="K319" i="1"/>
  <c r="T318" i="1"/>
  <c r="K318" i="1"/>
  <c r="T317" i="1"/>
  <c r="K317" i="1"/>
  <c r="T316" i="1"/>
  <c r="K316" i="1"/>
  <c r="T313" i="1"/>
  <c r="K313" i="1"/>
  <c r="T312" i="1"/>
  <c r="K312" i="1"/>
  <c r="T311" i="1"/>
  <c r="K311" i="1"/>
  <c r="T309" i="1"/>
  <c r="K309" i="1"/>
  <c r="T308" i="1"/>
  <c r="K308" i="1"/>
  <c r="T307" i="1"/>
  <c r="K307" i="1"/>
  <c r="T306" i="1"/>
  <c r="K306" i="1"/>
  <c r="T304" i="1"/>
  <c r="K304" i="1"/>
  <c r="T303" i="1"/>
  <c r="K303" i="1"/>
  <c r="T302" i="1"/>
  <c r="K302" i="1"/>
  <c r="T301" i="1"/>
  <c r="K301" i="1"/>
  <c r="T300" i="1"/>
  <c r="K300" i="1"/>
  <c r="T299" i="1"/>
  <c r="K299" i="1"/>
  <c r="T298" i="1"/>
  <c r="K298" i="1"/>
  <c r="T297" i="1"/>
  <c r="K297" i="1"/>
  <c r="T296" i="1"/>
  <c r="K296" i="1"/>
  <c r="T295" i="1"/>
  <c r="K295" i="1"/>
  <c r="T294" i="1"/>
  <c r="K294" i="1"/>
  <c r="T293" i="1"/>
  <c r="K293" i="1"/>
  <c r="T292" i="1"/>
  <c r="K292" i="1"/>
  <c r="T291" i="1"/>
  <c r="K291" i="1"/>
  <c r="T289" i="1"/>
  <c r="K289" i="1"/>
  <c r="T288" i="1"/>
  <c r="K288" i="1"/>
  <c r="T287" i="1"/>
  <c r="K287" i="1"/>
  <c r="T286" i="1"/>
  <c r="K286" i="1"/>
  <c r="T285" i="1"/>
  <c r="K285" i="1"/>
  <c r="T284" i="1"/>
  <c r="K284" i="1"/>
  <c r="T283" i="1"/>
  <c r="K283" i="1"/>
  <c r="T282" i="1"/>
  <c r="T281" i="1"/>
  <c r="T280" i="1"/>
  <c r="K280" i="1"/>
  <c r="T279" i="1"/>
  <c r="K279" i="1"/>
  <c r="T278" i="1"/>
  <c r="K278" i="1"/>
  <c r="T277" i="1"/>
  <c r="K277" i="1"/>
  <c r="T276" i="1"/>
  <c r="K276" i="1"/>
  <c r="T275" i="1"/>
  <c r="K275" i="1"/>
  <c r="T274" i="1"/>
  <c r="K274" i="1"/>
  <c r="T273" i="1"/>
  <c r="K273" i="1"/>
  <c r="T272" i="1"/>
  <c r="K272" i="1"/>
  <c r="T270" i="1"/>
  <c r="T269" i="1"/>
  <c r="K269" i="1"/>
  <c r="T268" i="1"/>
  <c r="K268" i="1"/>
  <c r="T267" i="1"/>
  <c r="K267" i="1"/>
  <c r="T266" i="1"/>
  <c r="K266" i="1"/>
  <c r="T265" i="1"/>
  <c r="K265" i="1"/>
  <c r="T264" i="1"/>
  <c r="K264" i="1"/>
  <c r="T263" i="1"/>
  <c r="K263" i="1"/>
  <c r="T262" i="1"/>
  <c r="K262" i="1"/>
  <c r="T261" i="1"/>
  <c r="K261" i="1"/>
  <c r="T260" i="1"/>
  <c r="K260" i="1"/>
  <c r="T259" i="1"/>
  <c r="K259" i="1"/>
  <c r="T258" i="1"/>
  <c r="K258" i="1"/>
  <c r="T257" i="1"/>
  <c r="K257" i="1"/>
  <c r="T256" i="1"/>
  <c r="K256" i="1"/>
  <c r="T255" i="1"/>
  <c r="K255" i="1"/>
  <c r="T254" i="1"/>
  <c r="K254" i="1"/>
  <c r="T253" i="1"/>
  <c r="K253" i="1"/>
  <c r="T252" i="1"/>
  <c r="K252" i="1"/>
  <c r="T250" i="1"/>
  <c r="K250" i="1"/>
  <c r="T249" i="1"/>
  <c r="K249" i="1"/>
  <c r="T248" i="1"/>
  <c r="K248" i="1"/>
  <c r="T247" i="1"/>
  <c r="K247" i="1"/>
  <c r="T246" i="1"/>
  <c r="K246" i="1"/>
  <c r="T245" i="1"/>
  <c r="K245" i="1"/>
  <c r="T244" i="1"/>
  <c r="K244" i="1"/>
  <c r="T243" i="1"/>
  <c r="K243" i="1"/>
  <c r="T242" i="1"/>
  <c r="K242" i="1"/>
  <c r="T241" i="1"/>
  <c r="K241" i="1"/>
  <c r="T240" i="1"/>
  <c r="K240" i="1"/>
  <c r="T239" i="1"/>
  <c r="K239" i="1"/>
  <c r="T238" i="1"/>
  <c r="K238" i="1"/>
  <c r="T237" i="1"/>
  <c r="K237" i="1"/>
  <c r="T236" i="1"/>
  <c r="K236" i="1"/>
  <c r="T235" i="1"/>
  <c r="K235" i="1"/>
  <c r="T234" i="1"/>
  <c r="K234" i="1"/>
  <c r="T233" i="1"/>
  <c r="K233" i="1"/>
  <c r="T232" i="1"/>
  <c r="K232" i="1"/>
  <c r="T230" i="1"/>
  <c r="K230" i="1"/>
  <c r="T229" i="1"/>
  <c r="K229" i="1"/>
  <c r="T228" i="1"/>
  <c r="K228" i="1"/>
  <c r="T227" i="1"/>
  <c r="K227" i="1"/>
  <c r="T226" i="1"/>
  <c r="K226" i="1"/>
  <c r="T225" i="1"/>
  <c r="K225" i="1"/>
  <c r="T224" i="1"/>
  <c r="K224" i="1"/>
  <c r="T223" i="1"/>
  <c r="K223" i="1"/>
  <c r="T222" i="1"/>
  <c r="K222" i="1"/>
  <c r="T221" i="1"/>
  <c r="K221" i="1"/>
  <c r="T220" i="1"/>
  <c r="K220" i="1"/>
  <c r="T219" i="1"/>
  <c r="K219" i="1"/>
  <c r="T218" i="1"/>
  <c r="K218" i="1"/>
  <c r="T216" i="1"/>
  <c r="K216" i="1"/>
  <c r="T214" i="1"/>
  <c r="K214" i="1"/>
  <c r="T213" i="1"/>
  <c r="K213" i="1"/>
  <c r="T212" i="1"/>
  <c r="K212" i="1"/>
  <c r="T211" i="1"/>
  <c r="K211" i="1"/>
  <c r="T210" i="1"/>
  <c r="K210" i="1"/>
  <c r="T206" i="1"/>
  <c r="K206" i="1"/>
  <c r="T205" i="1"/>
  <c r="K205" i="1"/>
  <c r="T204" i="1"/>
  <c r="K204" i="1"/>
  <c r="T203" i="1"/>
  <c r="K203" i="1"/>
  <c r="T202" i="1"/>
  <c r="K202" i="1"/>
  <c r="T201" i="1"/>
  <c r="K201" i="1"/>
  <c r="T200" i="1"/>
  <c r="K200" i="1"/>
  <c r="T199" i="1"/>
  <c r="K199" i="1"/>
  <c r="T198" i="1"/>
  <c r="K198" i="1"/>
  <c r="T197" i="1"/>
  <c r="K197" i="1"/>
  <c r="T196" i="1"/>
  <c r="K196" i="1"/>
  <c r="T194" i="1"/>
  <c r="K194" i="1"/>
  <c r="T193" i="1"/>
  <c r="K193" i="1"/>
  <c r="T192" i="1"/>
  <c r="K192" i="1"/>
  <c r="T191" i="1"/>
  <c r="K191" i="1"/>
  <c r="T190" i="1"/>
  <c r="K190" i="1"/>
  <c r="T189" i="1"/>
  <c r="K189" i="1"/>
  <c r="T188" i="1"/>
  <c r="K188" i="1"/>
  <c r="T187" i="1"/>
  <c r="K187" i="1"/>
  <c r="T186" i="1"/>
  <c r="K186" i="1"/>
  <c r="T185" i="1"/>
  <c r="K185" i="1"/>
  <c r="T184" i="1"/>
  <c r="K184" i="1"/>
  <c r="T183" i="1"/>
  <c r="K183" i="1"/>
  <c r="T182" i="1"/>
  <c r="K182" i="1"/>
  <c r="T181" i="1"/>
  <c r="K181" i="1"/>
  <c r="T180" i="1"/>
  <c r="K180" i="1"/>
  <c r="T178" i="1"/>
  <c r="K178" i="1"/>
  <c r="T177" i="1"/>
  <c r="K177" i="1"/>
  <c r="T176" i="1"/>
  <c r="K176" i="1"/>
  <c r="T175" i="1"/>
  <c r="K175" i="1"/>
  <c r="T174" i="1"/>
  <c r="K174" i="1"/>
  <c r="T173" i="1"/>
  <c r="K173" i="1"/>
  <c r="T172" i="1"/>
  <c r="K172" i="1"/>
  <c r="AL171" i="1"/>
  <c r="T171" i="1"/>
  <c r="K171" i="1"/>
  <c r="T170" i="1"/>
  <c r="K170" i="1"/>
  <c r="T169" i="1"/>
  <c r="K169" i="1"/>
  <c r="T168" i="1"/>
  <c r="K168" i="1"/>
  <c r="AL167" i="1"/>
  <c r="T167" i="1"/>
  <c r="K167" i="1"/>
  <c r="T166" i="1"/>
  <c r="K166" i="1"/>
  <c r="T165" i="1"/>
  <c r="K165" i="1"/>
  <c r="T164" i="1"/>
  <c r="K164" i="1"/>
  <c r="AB163" i="1"/>
  <c r="T163" i="1" s="1"/>
  <c r="S163" i="1"/>
  <c r="K163" i="1" s="1"/>
  <c r="T162" i="1"/>
  <c r="T161" i="1"/>
  <c r="K161" i="1"/>
  <c r="T160" i="1"/>
  <c r="T159" i="1"/>
  <c r="K159" i="1"/>
  <c r="T158" i="1"/>
  <c r="K158" i="1"/>
  <c r="T157" i="1"/>
  <c r="K157" i="1"/>
  <c r="T156" i="1"/>
  <c r="K156" i="1"/>
  <c r="T155" i="1"/>
  <c r="K155" i="1"/>
  <c r="T154" i="1"/>
  <c r="K154" i="1"/>
  <c r="T153" i="1"/>
  <c r="K153" i="1"/>
  <c r="T152" i="1"/>
  <c r="K152" i="1"/>
  <c r="T151" i="1"/>
  <c r="K151" i="1"/>
  <c r="T150" i="1"/>
  <c r="K150" i="1"/>
  <c r="T149" i="1"/>
  <c r="K149" i="1"/>
  <c r="T148" i="1"/>
  <c r="K148" i="1"/>
  <c r="T147" i="1"/>
  <c r="K147" i="1"/>
  <c r="T146" i="1"/>
  <c r="K146" i="1"/>
  <c r="T145" i="1"/>
  <c r="K145" i="1"/>
  <c r="T144" i="1"/>
  <c r="K144" i="1"/>
  <c r="T143" i="1"/>
  <c r="K143" i="1"/>
  <c r="T142" i="1"/>
  <c r="K142" i="1"/>
  <c r="T141" i="1"/>
  <c r="K141" i="1"/>
  <c r="T140" i="1"/>
  <c r="K140" i="1"/>
  <c r="T138" i="1"/>
  <c r="K138" i="1"/>
  <c r="T137" i="1"/>
  <c r="K137" i="1"/>
  <c r="T136" i="1"/>
  <c r="T135" i="1"/>
  <c r="K135" i="1"/>
  <c r="T134" i="1"/>
  <c r="K134" i="1"/>
  <c r="T133" i="1"/>
  <c r="K133" i="1"/>
  <c r="T132" i="1"/>
  <c r="K132" i="1"/>
  <c r="T131" i="1"/>
  <c r="K131" i="1"/>
  <c r="T130" i="1"/>
  <c r="K130" i="1"/>
  <c r="T129" i="1"/>
  <c r="K129" i="1"/>
  <c r="T128" i="1"/>
  <c r="K128" i="1"/>
  <c r="T127" i="1"/>
  <c r="K127" i="1"/>
  <c r="T126" i="1"/>
  <c r="K126" i="1"/>
  <c r="T125" i="1"/>
  <c r="K125" i="1"/>
  <c r="T124" i="1"/>
  <c r="K124" i="1"/>
  <c r="T123" i="1"/>
  <c r="K123" i="1"/>
  <c r="K122" i="1"/>
  <c r="K121" i="1"/>
  <c r="K120" i="1"/>
  <c r="K119" i="1"/>
  <c r="K118" i="1"/>
  <c r="T117" i="1"/>
  <c r="K117" i="1"/>
  <c r="K116" i="1"/>
  <c r="K115" i="1"/>
  <c r="T114" i="1"/>
  <c r="K114" i="1"/>
  <c r="T113" i="1"/>
  <c r="K113" i="1"/>
  <c r="T112" i="1"/>
  <c r="K112" i="1"/>
  <c r="T111" i="1"/>
  <c r="K111" i="1"/>
  <c r="T110" i="1"/>
  <c r="K110" i="1"/>
  <c r="K109" i="1"/>
  <c r="K108" i="1"/>
  <c r="K107" i="1"/>
  <c r="K106" i="1"/>
  <c r="K105" i="1"/>
  <c r="T104" i="1"/>
  <c r="K104" i="1"/>
  <c r="K103" i="1"/>
  <c r="T102" i="1"/>
  <c r="K102" i="1"/>
  <c r="T101" i="1"/>
  <c r="K101" i="1"/>
  <c r="K100" i="1"/>
  <c r="T99" i="1"/>
  <c r="K99" i="1"/>
  <c r="T98" i="1"/>
  <c r="K98" i="1"/>
  <c r="T97" i="1"/>
  <c r="K97" i="1"/>
  <c r="K96" i="1"/>
  <c r="T95" i="1"/>
  <c r="K95" i="1"/>
  <c r="T94" i="1"/>
  <c r="K94" i="1"/>
  <c r="T93" i="1"/>
  <c r="K93" i="1"/>
  <c r="K92" i="1"/>
  <c r="K91" i="1"/>
  <c r="K90" i="1"/>
  <c r="T89" i="1"/>
  <c r="K89" i="1"/>
  <c r="T88" i="1"/>
  <c r="K88" i="1"/>
  <c r="T87" i="1"/>
  <c r="K87" i="1"/>
  <c r="T86" i="1"/>
  <c r="K86" i="1"/>
  <c r="T85" i="1"/>
  <c r="K85" i="1"/>
  <c r="K84" i="1"/>
  <c r="T83" i="1"/>
  <c r="K83" i="1"/>
  <c r="T82" i="1"/>
  <c r="K82" i="1"/>
  <c r="K81" i="1"/>
  <c r="K80" i="1"/>
  <c r="K79" i="1"/>
  <c r="K78" i="1"/>
  <c r="K77" i="1"/>
  <c r="K76" i="1"/>
  <c r="T75" i="1"/>
  <c r="K75" i="1"/>
  <c r="T74" i="1"/>
  <c r="K74" i="1"/>
  <c r="T73" i="1"/>
  <c r="K73" i="1"/>
  <c r="T72" i="1"/>
  <c r="K72" i="1"/>
  <c r="T71" i="1"/>
  <c r="K71" i="1"/>
  <c r="T70" i="1"/>
  <c r="K70" i="1"/>
  <c r="K69" i="1"/>
  <c r="T68" i="1"/>
  <c r="K68" i="1"/>
  <c r="T67" i="1"/>
  <c r="K67" i="1"/>
  <c r="T66" i="1"/>
  <c r="K66" i="1"/>
  <c r="T65" i="1"/>
  <c r="K65" i="1"/>
  <c r="T63" i="1"/>
  <c r="K63" i="1"/>
  <c r="T62" i="1"/>
  <c r="K62" i="1"/>
  <c r="K61" i="1"/>
  <c r="T60" i="1"/>
  <c r="K60" i="1"/>
  <c r="T59" i="1"/>
  <c r="K59" i="1"/>
  <c r="T58" i="1"/>
  <c r="K58" i="1"/>
  <c r="T57" i="1"/>
  <c r="K57" i="1"/>
  <c r="T56" i="1"/>
  <c r="K56" i="1"/>
  <c r="K55" i="1"/>
  <c r="T54" i="1"/>
  <c r="K54" i="1"/>
  <c r="T53" i="1"/>
  <c r="K53" i="1"/>
  <c r="T52" i="1"/>
  <c r="K52" i="1"/>
  <c r="T51" i="1"/>
  <c r="K51" i="1"/>
  <c r="T50" i="1"/>
  <c r="K50" i="1"/>
  <c r="K49" i="1"/>
  <c r="T48" i="1"/>
  <c r="K48" i="1"/>
  <c r="T47" i="1"/>
  <c r="K47" i="1"/>
  <c r="T46" i="1"/>
  <c r="K46" i="1"/>
  <c r="T45" i="1"/>
  <c r="K45" i="1"/>
  <c r="T44" i="1"/>
  <c r="K44" i="1"/>
  <c r="T43" i="1"/>
  <c r="K43" i="1"/>
  <c r="K42" i="1"/>
  <c r="K41" i="1"/>
  <c r="T40" i="1"/>
  <c r="K40" i="1"/>
  <c r="T39" i="1"/>
  <c r="K39" i="1"/>
  <c r="T38" i="1"/>
  <c r="K38" i="1"/>
  <c r="T37" i="1"/>
  <c r="K37" i="1"/>
  <c r="T36" i="1"/>
  <c r="K36" i="1"/>
  <c r="T35" i="1"/>
  <c r="K35" i="1"/>
  <c r="T34" i="1"/>
  <c r="K34" i="1"/>
  <c r="T33" i="1"/>
  <c r="K33" i="1"/>
  <c r="T32" i="1"/>
  <c r="K32" i="1"/>
  <c r="T31" i="1"/>
  <c r="K31" i="1"/>
  <c r="T30" i="1"/>
  <c r="K30" i="1"/>
  <c r="T28" i="1"/>
  <c r="K28" i="1"/>
  <c r="T27" i="1"/>
  <c r="K27" i="1"/>
  <c r="T26" i="1"/>
  <c r="K26" i="1"/>
  <c r="T25" i="1"/>
  <c r="K25" i="1"/>
  <c r="T24" i="1"/>
  <c r="K24" i="1"/>
  <c r="T23" i="1"/>
  <c r="K23" i="1"/>
  <c r="T22" i="1"/>
  <c r="K22" i="1"/>
  <c r="T21" i="1"/>
  <c r="K21" i="1"/>
  <c r="T20" i="1"/>
  <c r="K20" i="1"/>
  <c r="T19" i="1"/>
  <c r="K19" i="1"/>
  <c r="T18" i="1"/>
  <c r="K18" i="1"/>
  <c r="T17" i="1"/>
  <c r="K17" i="1"/>
  <c r="T16" i="1"/>
  <c r="K16" i="1"/>
  <c r="T15" i="1"/>
  <c r="K15" i="1"/>
  <c r="T14" i="1"/>
  <c r="K14" i="1"/>
  <c r="T13" i="1"/>
  <c r="K13" i="1"/>
  <c r="K12" i="1"/>
  <c r="T10" i="1"/>
  <c r="K10" i="1"/>
  <c r="T9" i="1"/>
  <c r="K9" i="1"/>
  <c r="T8" i="1"/>
  <c r="K8" i="1"/>
  <c r="T7" i="1"/>
  <c r="K7" i="1"/>
  <c r="T6" i="1"/>
  <c r="K6" i="1"/>
  <c r="T3" i="1"/>
  <c r="K3" i="1"/>
  <c r="K572" i="1" s="1"/>
  <c r="K573" i="1" s="1"/>
  <c r="T572" i="1" l="1"/>
  <c r="T573" i="1" s="1"/>
</calcChain>
</file>

<file path=xl/comments1.xml><?xml version="1.0" encoding="utf-8"?>
<comments xmlns="http://schemas.openxmlformats.org/spreadsheetml/2006/main">
  <authors>
    <author>SEDUCACION1</author>
    <author>SECRETARIAGENERAL</author>
    <author>Planeacion</author>
    <author>PROUNIVERDESECONO</author>
  </authors>
  <commentList>
    <comment ref="AM147" authorId="0" shapeId="0">
      <text>
        <r>
          <rPr>
            <b/>
            <sz val="9"/>
            <color indexed="81"/>
            <rFont val="Tahoma"/>
            <family val="2"/>
          </rPr>
          <t>DINERO DE GRATUIDAD</t>
        </r>
      </text>
    </comment>
    <comment ref="AG434" authorId="1" shapeId="0">
      <text>
        <r>
          <rPr>
            <b/>
            <sz val="9"/>
            <color indexed="81"/>
            <rFont val="Tahoma"/>
            <family val="2"/>
          </rPr>
          <t xml:space="preserve">76 tramites según el suit - sist unico de tramites del dafp /// 20% se peudan ahcer en linea </t>
        </r>
      </text>
    </comment>
    <comment ref="AM444" authorId="2" shapeId="0">
      <text>
        <r>
          <rPr>
            <b/>
            <sz val="9"/>
            <color indexed="81"/>
            <rFont val="Calibri"/>
            <family val="2"/>
          </rPr>
          <t>Planeación:</t>
        </r>
        <r>
          <rPr>
            <sz val="9"/>
            <color indexed="81"/>
            <rFont val="Calibri"/>
            <family val="2"/>
          </rPr>
          <t xml:space="preserve">
Es el contrato del año 2016???</t>
        </r>
      </text>
    </comment>
    <comment ref="AO574" authorId="3" shapeId="0">
      <text>
        <r>
          <rPr>
            <b/>
            <sz val="9"/>
            <color indexed="81"/>
            <rFont val="Tahoma"/>
            <family val="2"/>
          </rPr>
          <t>PROUNIVERDESECONO:</t>
        </r>
        <r>
          <rPr>
            <sz val="9"/>
            <color indexed="81"/>
            <rFont val="Tahoma"/>
            <family val="2"/>
          </rPr>
          <t xml:space="preserve">
EJECUCIÓN FINANCIERA POR PAGOS RESPECTO A LO PROGRAMADO
</t>
        </r>
      </text>
    </comment>
  </commentList>
</comments>
</file>

<file path=xl/sharedStrings.xml><?xml version="1.0" encoding="utf-8"?>
<sst xmlns="http://schemas.openxmlformats.org/spreadsheetml/2006/main" count="5053" uniqueCount="1375">
  <si>
    <t>AÑO 2018</t>
  </si>
  <si>
    <t>PLAN DE ACCIÓN 2018</t>
  </si>
  <si>
    <t>Dimensión Estratégica</t>
  </si>
  <si>
    <t>Sector Plan de Desarrollo</t>
  </si>
  <si>
    <t>Programa</t>
  </si>
  <si>
    <t xml:space="preserve">No.  Meta </t>
  </si>
  <si>
    <t>META DE PRODUCTO AJUSTADA</t>
  </si>
  <si>
    <t>INDICADOR AJUSTADO</t>
  </si>
  <si>
    <t>Línea Base (Referente)</t>
  </si>
  <si>
    <t>Comportamiento</t>
  </si>
  <si>
    <t xml:space="preserve">Valor esperado de la meta de producto para el cuatrienio </t>
  </si>
  <si>
    <t>Valor Esperado De la meta de Producto  2018</t>
  </si>
  <si>
    <t xml:space="preserve">Total de Recurso Programados Año 3 </t>
  </si>
  <si>
    <t>Recurso propio 28 de agosto</t>
  </si>
  <si>
    <t xml:space="preserve">Sgp. Especifico </t>
  </si>
  <si>
    <t xml:space="preserve">Sgp.  Libre Inversión </t>
  </si>
  <si>
    <t xml:space="preserve">Aportes  Nación </t>
  </si>
  <si>
    <t>Aportes  Dpto.</t>
  </si>
  <si>
    <t>SGR.</t>
  </si>
  <si>
    <t>Crédito</t>
  </si>
  <si>
    <t xml:space="preserve">Otros Ingresos </t>
  </si>
  <si>
    <t>Total de Recurso Ejecutados Año 3</t>
  </si>
  <si>
    <t xml:space="preserve">Recurso propio </t>
  </si>
  <si>
    <t>No</t>
  </si>
  <si>
    <t xml:space="preserve">ACTIVIDADES PROGRAMADAS </t>
  </si>
  <si>
    <t>UNIDAD DE MEDIDA</t>
  </si>
  <si>
    <t>VALOR ACTIVIDAD PROGRAMADA 2018</t>
  </si>
  <si>
    <t>VALOR ACTIVIDAD EJECUTADA 2018</t>
  </si>
  <si>
    <t>FECHA DE INICIO DE LA ACTIVIDAD (dd  mm  aa)</t>
  </si>
  <si>
    <t>FECHA DE TERMINACION DE LA ACTIVIDAD (dd  mm  aa)</t>
  </si>
  <si>
    <t>RECURSOS PROGRAMADOS</t>
  </si>
  <si>
    <t>RECURSOS EJECUTADOS</t>
  </si>
  <si>
    <t>Entidad Responsable</t>
  </si>
  <si>
    <t xml:space="preserve"> 1.Tejido Social Para la Paz. </t>
  </si>
  <si>
    <t xml:space="preserve">1 Entorno familiar </t>
  </si>
  <si>
    <t xml:space="preserve">1. Familia Eje de la Sociedad y Cuna de la Paz </t>
  </si>
  <si>
    <t>Un(1) Observatorio Social implementado y en operación. ODS 10</t>
  </si>
  <si>
    <t>Número de observatorios implementados y en operación</t>
  </si>
  <si>
    <t>I</t>
  </si>
  <si>
    <t xml:space="preserve">Apoyar al 100% las acciones del Observatorio Social a través de dos profesional </t>
  </si>
  <si>
    <t>Porcentaje</t>
  </si>
  <si>
    <t>01/01//2018</t>
  </si>
  <si>
    <t>SECRETARÍA DE PLANEACIÓN</t>
  </si>
  <si>
    <t>Formular al 100% el plan estrategico Visión Cajica 2035</t>
  </si>
  <si>
    <t>Brindar apoyo al 100% al foro Cajicá 2035</t>
  </si>
  <si>
    <t>Dos(2) Comisarias de Familia en funcionamiento. ODS 10</t>
  </si>
  <si>
    <t>Número de Comisarias en funcionamiento</t>
  </si>
  <si>
    <t>M</t>
  </si>
  <si>
    <t>Garantizar al 100% el funcionamiento de las 2 comisarias de familia.</t>
  </si>
  <si>
    <t>SECRETARÍA DE DESARROLLO SOCIAL - COMISARIA DE FAMILIA</t>
  </si>
  <si>
    <t>Cuatro(4) programas de "Familia Escuela de unidad y transformación del Ser" formulados e implementados.</t>
  </si>
  <si>
    <t>Número de programas implementados.</t>
  </si>
  <si>
    <t xml:space="preserve">Implementar una  escuela de Unidad y transformación del ser </t>
  </si>
  <si>
    <t>Número</t>
  </si>
  <si>
    <t>Doce(12) Campañas de prevención de la violencia intrafamiliar. ODS 10</t>
  </si>
  <si>
    <t>Número de campañas de prevención de la violencia intrafamiliar</t>
  </si>
  <si>
    <t>Implementar una campaña - EN CONTRA DEL MALTRATO INFANTIL el asocio con la Secretaria de Gobierno</t>
  </si>
  <si>
    <t>Numero</t>
  </si>
  <si>
    <t xml:space="preserve">2. Primera infancia. Infancia y adolescencia </t>
  </si>
  <si>
    <t>2. La Semilla del Futuro: Nuestra Primera Infancia.</t>
  </si>
  <si>
    <t xml:space="preserve">Siete (7) Centros de Desarrollo Infantil - CDI en funcionamiento.  ODS 10 </t>
  </si>
  <si>
    <t>Número de CDI en funcionamiento</t>
  </si>
  <si>
    <t>6.1</t>
  </si>
  <si>
    <t xml:space="preserve">Cinco(5) Centros de Desarrollo Integral - CDI en funcionamiento.  OPERACIÓN ODS 10 </t>
  </si>
  <si>
    <t>Garantizar el funcionamiento al 100% del Centro de Desarrollo del Infante a través de  un convenio con Caja de Compensación para la operación por un  año.</t>
  </si>
  <si>
    <t>6.2</t>
  </si>
  <si>
    <t>Cinco(5) Centros de Desarrollo Integral - CDI en funcionamiento. INFRAESTRUCTURA ODS 11</t>
  </si>
  <si>
    <t>Realizar mantenimiento  a la infraestructura de los  5 Centros de Desarrollo del Infante del municipio</t>
  </si>
  <si>
    <t xml:space="preserve">SECRETARÍA DE OBRAS PÚBLICAS </t>
  </si>
  <si>
    <t>6.3</t>
  </si>
  <si>
    <t xml:space="preserve">Dos(2) Nuevos Centros de Desarrollo Integral - CDI en funcionamiento.  ODS 10  </t>
  </si>
  <si>
    <t>Número de CDI creados en  funcionamiento</t>
  </si>
  <si>
    <t>V. F.2017. interventoria de los estudios y diseños para la construcción  de un centro de atencion infantil cdi en la vereda chuntame en el muniipio de cajica</t>
  </si>
  <si>
    <t>porcentaje</t>
  </si>
  <si>
    <t>Ochocientos(800) cupos para la atención integral de niños y niñas de primera infancia en la zona urbana.</t>
  </si>
  <si>
    <t>Número de cupos nuevos para niños y niñas de la primera infancia zona urbana</t>
  </si>
  <si>
    <t>SECRETARÍA DE DESARROLLO SOCIAL</t>
  </si>
  <si>
    <t>7.1</t>
  </si>
  <si>
    <t>7.2</t>
  </si>
  <si>
    <t>Mil Nueve (1009) cupos garantizados para la atención integral de niños y niñas de primera infancia en la zona rural.</t>
  </si>
  <si>
    <t>Número de cupos nuevos para garantizados y niñas de la primera infancia zona rural</t>
  </si>
  <si>
    <t>8.1</t>
  </si>
  <si>
    <t>8.2</t>
  </si>
  <si>
    <t>Doscientos (200) cupos garantizados para la atención integral de niños y niñas de primera infancia en la zona rural.</t>
  </si>
  <si>
    <t>Un(1) programa de detección, e intervención de dificultades para el desarrollo integral de la primera infancia. ODS 10</t>
  </si>
  <si>
    <t>Número de programas de detección, e intervención de dificultades para el desarrollo integral de la primera infancia.</t>
  </si>
  <si>
    <t>Garantizar en los 5 Centros de Desarrollo del Infante la realización de actividades  de fonoaudiología, terapia ocupacional,  educadora especial y Bilinguismo</t>
  </si>
  <si>
    <t xml:space="preserve">Número </t>
  </si>
  <si>
    <t xml:space="preserve">Doscientos veintidós(222) cupos disponibles  de transporte para niños y niñas de primera infancia. ODS 10 </t>
  </si>
  <si>
    <t>Número de Cupos disponibles de transporte para la primera infancia</t>
  </si>
  <si>
    <t xml:space="preserve">Garantizar 100% de funcionamiento del transporte de los niños y niñas del los  5 CDI (200 niños y niñas) </t>
  </si>
  <si>
    <t>Dos (2) Hogares Sustitutos en operación. Primera Infancia. ODS 10</t>
  </si>
  <si>
    <t>Número de Hogares Sustitutos en operación.</t>
  </si>
  <si>
    <t>11.1</t>
  </si>
  <si>
    <t>Un(1) Hogar Sustituto en funcionamiento. Primera infancia. ODS 10</t>
  </si>
  <si>
    <t>11.2</t>
  </si>
  <si>
    <t>Un(1) Nuevo Hogar Sustituto creado y en funcionamiento. Primera infancia. ODS 10</t>
  </si>
  <si>
    <t>Número de Hogares Sustitutos creados y en funcionamiento</t>
  </si>
  <si>
    <t>Mil Quinientos(1500) cupos para niños de 0 a 5 años en actividades de Ciencia Tecnología Emprendimiento e innovación - CTEI ODS 10</t>
  </si>
  <si>
    <t>Número de actividades creadas de Ciencia Tecnología Emprendimiento e innovación - CTEI, dirigidas a la primera infancia.</t>
  </si>
  <si>
    <t>Realizar 5 talleres a la  primera infancia en ciencia tecnología e innovación .</t>
  </si>
  <si>
    <t>Ocho(8) alianzas estratégicas o convenios realizados para contribuir al desarrollo de la primera infancia.ODS</t>
  </si>
  <si>
    <t>Número de Alianzas estratégicas o convenios realizados para desarrollo de la primera infancia</t>
  </si>
  <si>
    <t>Quinientos (500) cupos garantizados para complemento nutricional a la Primera Infancia. ODS 10</t>
  </si>
  <si>
    <t>Número de Cupos de complemento nutricional a la primera infancia</t>
  </si>
  <si>
    <t xml:space="preserve"> 3. Cultivemos Futuro, Nuestra Infancia</t>
  </si>
  <si>
    <t>Cinco (5) Ludotecas Municipales con funcionamiento garantizado. ODS 10</t>
  </si>
  <si>
    <t>Número de ludotecas en funcionamiento</t>
  </si>
  <si>
    <t>17.1</t>
  </si>
  <si>
    <t>Tres(3) Ludotecas Municipales con funcionamiento garantizado. ODS 10</t>
  </si>
  <si>
    <t xml:space="preserve">Garantizar el funcionamiento de las tres ludotecas con su respectivo ludotecario </t>
  </si>
  <si>
    <t>|</t>
  </si>
  <si>
    <t>Garantizar al 100% el funiconamiento de la ludotecas de Capellanía con la adicion el contrato de obra publica No.016-2017 cuyo es Mantenimiento de las Ludotecas del municipio de Cajicá</t>
  </si>
  <si>
    <t xml:space="preserve">2. Primera infancia. Infancia y adolscencia </t>
  </si>
  <si>
    <t>17.2</t>
  </si>
  <si>
    <t>Dos(2) Ludotecas Municipales creadas y en funcionamiento. ODS 10</t>
  </si>
  <si>
    <t>Número de ludotecas creadas y en funcionamiento</t>
  </si>
  <si>
    <t>V.F 2017. interventoria de los estudios y diseños para la construcción  de tres ludotecas en la Calle 7, Vereda canelon y en el barrio Granjitas en el muniipio de cajica</t>
  </si>
  <si>
    <t>Ciento setenta y cinco(175) cupos disponibles en preescolar urbano. ODS 10</t>
  </si>
  <si>
    <t>Número de cupos en preescolar urbano</t>
  </si>
  <si>
    <t>SECRETARÍA DE EDUCACIÓN</t>
  </si>
  <si>
    <t>Doscientos treinta y uno (231) cupos disponibles en preescolar rural. ODS 10</t>
  </si>
  <si>
    <t>Número de cupos disponibles en preescolar rural.</t>
  </si>
  <si>
    <t>Mil Doscientos  (1200) cupos disponibles en Básica Primaria en la zona urbana. ODS 10</t>
  </si>
  <si>
    <t>Número de cupos disponibles en primaria en la zona urbana</t>
  </si>
  <si>
    <t>Dos Mil Doscientos Trecientos (2300) cupos disponibles en  Básica primaria  zona rural. ODS 10</t>
  </si>
  <si>
    <t>Número de cupos disponibles en primaria en la zona rural</t>
  </si>
  <si>
    <t>Seiscientos (600) cupos disponibles en básica  secundaria en la zona urbana</t>
  </si>
  <si>
    <t>Número de cupos disponibles en secundaria en la zona urbana</t>
  </si>
  <si>
    <t>Cuatro Mil Trecientos (4300) cupos disponibles en básica secundaria rural</t>
  </si>
  <si>
    <t>Número de cupos disponibles en bachillerato rural</t>
  </si>
  <si>
    <t>Veinticinco(25) Rutas de transporte disponibles para la infancia y la adolescencia. ODS 10</t>
  </si>
  <si>
    <t>Número de rutas de transporte disponibles para la infancia y la adolescencia.</t>
  </si>
  <si>
    <t>Garantizar el transporte escolar al 100% (600 estudiantes  ) de los estudiantes a través del personal idoneo.</t>
  </si>
  <si>
    <t>Veinte(20%) de implementación de  la  Política Pública de Infancia y Adolescencia.  ODS 10</t>
  </si>
  <si>
    <t>Porcentaje    de incremento en la implementación de  la  Política Pública de Infancia y Adolescencia.</t>
  </si>
  <si>
    <t>Un(1) hogar de paso creado</t>
  </si>
  <si>
    <t>Número de hogares de paso creados</t>
  </si>
  <si>
    <t>Garantizar al 100% el funcionamiento de un  hogar de paso 0 A 12 años</t>
  </si>
  <si>
    <t xml:space="preserve">Garantizar el 100% el funcionamiento del hogar de paso   de 13 a 17,11 años </t>
  </si>
  <si>
    <t xml:space="preserve">VF FUNDACION  Garantizar Garantizar el 100% el funcionamiento del hogar de paso   de 13 a 17,11 años </t>
  </si>
  <si>
    <t>Dos (2) hogares sustitutos en operación, Niñez</t>
  </si>
  <si>
    <t>Número de hogares sustitutos en funcionamiento</t>
  </si>
  <si>
    <t>27.1</t>
  </si>
  <si>
    <t>Un (1) hogar sustituto en creado, Niñez</t>
  </si>
  <si>
    <t xml:space="preserve">no competencia </t>
  </si>
  <si>
    <t>27.2</t>
  </si>
  <si>
    <t>Un (1) hogar sustituto en operación, Niñez</t>
  </si>
  <si>
    <t>un (1) Programa de Prevención Integral para los Derechos de los Niños, Niñas y adolescentes formulado e implementado.</t>
  </si>
  <si>
    <t>Número de Programas de Prevención Integral para los Derechos de los Niños, Niñas y adolescentes formulados</t>
  </si>
  <si>
    <t xml:space="preserve">Garantizar al 100% el funcionamiento de un  programa de prevención  integral para los niños y niñas a través del apoyo de  un grupo interdisciplinario  de profesionales para acompañamiento y seguimiento. </t>
  </si>
  <si>
    <t>Cincuenta(50) Proyectos de vida definidos en adolescentes vinculados en responsabilidad penal .ODS 10</t>
  </si>
  <si>
    <t>Número de Proyectos de vida definidos en adolescentes vinculados en responsabilidad penal formulados  ODS 10</t>
  </si>
  <si>
    <t xml:space="preserve">Apoyar al 100% la orientacion en   proyectos de  vida </t>
  </si>
  <si>
    <t xml:space="preserve">Porcentaje </t>
  </si>
  <si>
    <t xml:space="preserve">Diez (10)  Proyectos productivos emprendidos por adolescentes en procesos de rehabilitación en funcionamiento </t>
  </si>
  <si>
    <t xml:space="preserve">Número de proyectos productivos emprendidos por adolescentes en procesos de rehabilitación en funcionamiento </t>
  </si>
  <si>
    <t>Capacitar y desarrollar 1 proyecto productivo  de acuerdo a las necesidades , capacidades y habiliddes de los adooencentes de la fundacion Luis Amigo.</t>
  </si>
  <si>
    <t xml:space="preserve">numero </t>
  </si>
  <si>
    <t>SECRETARÍA DE DESARROLLO ECONOMICO</t>
  </si>
  <si>
    <t>Un(1) programa  de prevención, rehabilitación y resocialización de adolescentes en condición de vulnerabilidad fortalecido  ODS 10</t>
  </si>
  <si>
    <t>Número de programas  de prevención, rehabilitación y resocialización de adolescentes en condición de vulnerabilidad fortalecidos</t>
  </si>
  <si>
    <t>Dos Mil Quinientos(2500) cupos niños y niñas de 6 a 17 años vinculados a actividades Ciencia, Tecnología, Emprendimiento e Innovación - CTEI creados. ODS10</t>
  </si>
  <si>
    <t>Número de cupos niños y niñas de 6 a 17 años vinculados a actividades Ciencia, Tecnología, Emprendimiento e Innovación - CTEI creados</t>
  </si>
  <si>
    <t xml:space="preserve">Celebrar el día internacional de las niñas en TICs, con actividades de robótica enfocadas al manejo de energías limpias, domótica y programación. </t>
  </si>
  <si>
    <t xml:space="preserve">   Realizar 4 talleres en ciencia tecnología e innovación </t>
  </si>
  <si>
    <t xml:space="preserve">   Realizar 3 cursos de iniciación en ciencia tecnología e innovación </t>
  </si>
  <si>
    <t>Ocho(8) alianzas estratégicas o convenios realizados para contribuir al desarrollo de la infancia y la adolescencia.ODS 10</t>
  </si>
  <si>
    <t>Número de alianzas estratégicas o convenios realizados para desarrollo de la infancia y la adolescencia</t>
  </si>
  <si>
    <t>Cinco Mil Trescientos Cuarenta y Nueve(5349) cupos garantizados de alimentación escolar. ODS 10</t>
  </si>
  <si>
    <t>Número de cupos de alimentación escolar</t>
  </si>
  <si>
    <t>suministrar refrigerios para los niños de las IED</t>
  </si>
  <si>
    <t xml:space="preserve">3. Juventud </t>
  </si>
  <si>
    <t xml:space="preserve"> 4. Jóvenes por la Vida, un Buen Plan para Cajicá.</t>
  </si>
  <si>
    <t>Un(1) Programa Casa de la Juventud creado y en funcionamiento. ODS 10</t>
  </si>
  <si>
    <t>Número de programas creados</t>
  </si>
  <si>
    <t>Cincuenta (50%)  de  implementación de  la  Política Pública de Juventud.  ODS 10</t>
  </si>
  <si>
    <t>Porcentaje    de incremento en la implementación de  la  Política Pública de Juventud.</t>
  </si>
  <si>
    <t>ND</t>
  </si>
  <si>
    <t>Apoyar al 100% el desarrollo de los programas para la juventud cajiqueña</t>
  </si>
  <si>
    <t xml:space="preserve">Desarrollar una semana de la juventud </t>
  </si>
  <si>
    <t>nuemro</t>
  </si>
  <si>
    <t>Cuatro (4) Portafolio  de becas  a estudiantes para acceder a la educación superior, profesional, técnica, tecnológica y no formal. ODS 10</t>
  </si>
  <si>
    <t>Número de Portafolio  de becas  a estudiantes para acceder a la educación superior, profesional, técnica o tecnológica garantizado.</t>
  </si>
  <si>
    <t>Apoyar al 100% el desarrollo de la tecnología en gastronomía en las IED  Rincón Santo y Capellanía a través de un tecnólogo en alta cocina</t>
  </si>
  <si>
    <t xml:space="preserve">se hace transferencias </t>
  </si>
  <si>
    <t xml:space="preserve">Apoyar al 100% el desarrollo del programa técnicos en contabilidad  (40 personas) en continuidad. </t>
  </si>
  <si>
    <t>Mil Quinientos(1500) Jóvenes vinculados a actividades de Ciencia, Tecnología, Emprendimiento e Innovación - CTEI. ODS 10</t>
  </si>
  <si>
    <t xml:space="preserve">Número de jóvenes vinculados a actividades de Ciencia, Tecnología, Emprendimiento e Innovación - CTEI </t>
  </si>
  <si>
    <t>1.</t>
  </si>
  <si>
    <t>Realizar 5 talleres en ciencia, tecnología e innovación para jóvenes.</t>
  </si>
  <si>
    <t>Veinte (20) Alianzas estratégicas o convenios celebrados que contribuyen al desarrollo de la juventud. ODS 17</t>
  </si>
  <si>
    <t>Número de Alianzas estratégicas o convenios celebrados que contribuyen al desarrollo de la juventud garantizados. ODS 17</t>
  </si>
  <si>
    <t>Un(1) Programa dirigido a la prevención, rehabilitación y resocialización de jóvenes en condición de vulnerabilidad. ODS 10</t>
  </si>
  <si>
    <t>Número de  Programas dirigidos a la prevención, rehabilitación y resocialización de jóvenes en condición de vulnerabilidad. ODS 10</t>
  </si>
  <si>
    <t>Ocho(8)  proyectos productivos emprendidos por jóvenes en proceso de rehabilitación creados. ODS 10</t>
  </si>
  <si>
    <t xml:space="preserve">Número de proyectos productivos emprendidos por jóvenes en procesos de rehabilitación creados </t>
  </si>
  <si>
    <t>Catorce (14) organizaciones juveniles con fortalecimiento. ODS 10</t>
  </si>
  <si>
    <t>Número de  organizaciones juveniles con fortalecimiento  ODS 10</t>
  </si>
  <si>
    <t>no se ha construido</t>
  </si>
  <si>
    <t>Veinte (20) Programas de Emprendimiento Juvenil. ODS 10</t>
  </si>
  <si>
    <t xml:space="preserve">Número de Programas de Emprendimiento Juvenil </t>
  </si>
  <si>
    <t>Realizar 5  proyectos porductivos   en todas sus etapas realizando la ficha tecnica , plan de negocios y visita tecnica mes a mes para  seguimiento y  aplicacion a las diferentes convocatorios.</t>
  </si>
  <si>
    <t>4. Adulto Mayor</t>
  </si>
  <si>
    <t xml:space="preserve"> 5.Persona Mayor, Experiencia de Vida y Forjador de Identidad.</t>
  </si>
  <si>
    <t>Un(1) Centro de Protección para la Persona Mayor  en operación - construcción. ODS 10</t>
  </si>
  <si>
    <t>Número de Centros de Protección  para la Persona Mayor en operación</t>
  </si>
  <si>
    <t>V.Finterventoria de los estudios y diseños para la construcción centro de protección y centro dia para la persona mayor en el municipio cajica</t>
  </si>
  <si>
    <t>Un(1) Centro Día para la Persona Mayor en operación</t>
  </si>
  <si>
    <t>Número de Centros Día para la Persona Mayor en operación</t>
  </si>
  <si>
    <t>54.1</t>
  </si>
  <si>
    <t>Doce (12)  Programas dirigidos a las personas mayores por un equipo interdisciplinario  ODS 11</t>
  </si>
  <si>
    <t>Número de  Programas dirigidos a las personas mayores por un equipo interdisciplinario</t>
  </si>
  <si>
    <t>Garantizar el funcionamiento de los 12 programas de adulto mediante un grupo interdisciplinario</t>
  </si>
  <si>
    <t>54.2</t>
  </si>
  <si>
    <t>Tres (3)  Programas dirigidos a las personas mayores por un equipo interdisciplinario  ODS 10</t>
  </si>
  <si>
    <t>Un(1) Plan  Gerontológico para la atención integral de las personas mayores. ODS 10</t>
  </si>
  <si>
    <t>Número de  Planes  Gerontológicos para la atención integral de las personas mayores.</t>
  </si>
  <si>
    <t>Implementar al 100% el plan gerontológico integral para personas mayores</t>
  </si>
  <si>
    <t>Un(1) Plan  Gerontológico para la atención integral de las personas mayores. ODS 11</t>
  </si>
  <si>
    <t>Realizar al 100% mantenimiento al gimnasio  terapeutico para las eprsonas mayores</t>
  </si>
  <si>
    <t>VF FUNDACION ALBA. Institucionalizacion al 100% del adulto mayor a traves de la fundacion El Alba</t>
  </si>
  <si>
    <t>01/01/201/</t>
  </si>
  <si>
    <t>VF RACION CALIENTE. Dar la ración caliente al 10%% de prsonas mayores</t>
  </si>
  <si>
    <t>DESARROLLAR AL 100% LAS ACTIVIDADES ARTISTICAS Y CULTURALES PARA EL FORTALECIMIENTO DEL ADULTO MAYOR</t>
  </si>
  <si>
    <t>Realizar al 100% la vacunacion de la población adulta mayor.</t>
  </si>
  <si>
    <t>VF 2019  apoyar al 100% con racion servida y refrigerios</t>
  </si>
  <si>
    <t>Un(1) Plan  Gerontológico para la atención integral de las personas mayores. ODS 12</t>
  </si>
  <si>
    <t>VF 2019. Institucionalizacion al 100% de adultos mayores</t>
  </si>
  <si>
    <t>Un(1) Plan  Gerontológico para la atención integral de las personas mayores. ODS 13</t>
  </si>
  <si>
    <t xml:space="preserve">Realizar la semana de la persona mayor </t>
  </si>
  <si>
    <t xml:space="preserve">Realizar un  cierre del programa persona mayor  </t>
  </si>
  <si>
    <t>Un(1) Plan  Gerontológico para la atención integral de las personas mayores. ODS 14</t>
  </si>
  <si>
    <t xml:space="preserve">Realizar una salida pedagogica apra las personas mayores </t>
  </si>
  <si>
    <t>Cuatrocientos (400)  complementos alimentarios para personas mayores en condición de vulnerabilidad. ODS 10</t>
  </si>
  <si>
    <t>Número de complementos alimentarios para personas mayores en condición de vulnerabilidad garantizados.</t>
  </si>
  <si>
    <t>56.1</t>
  </si>
  <si>
    <t>Doscientos cincuenta  (250)   complementos alimentarios para personas mayores en condición de vulnerabilidad. ODS 11</t>
  </si>
  <si>
    <t>56.2</t>
  </si>
  <si>
    <t>Ciento cincuenta  (150)  complementos alimentarios para personas mayores en condición de vulnerabilidad. ODS 12</t>
  </si>
  <si>
    <t>Tres(3) proyectos productivos generados por personas mayores creados. ODS 10</t>
  </si>
  <si>
    <t xml:space="preserve">Número de proyectos productivos generados por personas mayores creados. </t>
  </si>
  <si>
    <t>Apoyar la implementación de 3 proyectos productivos dirigidos a personas mayores.</t>
  </si>
  <si>
    <t>Dos(2) actividades de Ciencia, Tecnología, Emprendimiento e Innovación - CTEI dirigidas a personas mayores creadas. ODS 10</t>
  </si>
  <si>
    <t>Número de  actividades de Ciencia, Tecnología, Emprendimiento e Innovación - CTEI dirigidas a personas mayores creadas.</t>
  </si>
  <si>
    <t>Realizar un simposio empresarial de ciencia, tecnología e innovación.</t>
  </si>
  <si>
    <t>5. Mujer, hombre y equidad de genero fortaleza para la paz.</t>
  </si>
  <si>
    <t xml:space="preserve"> 6. Mujer, hombre y Equidad de Género Fortaleza para la Paz.</t>
  </si>
  <si>
    <t xml:space="preserve">Una(1)Política Pública para la población LGTBI formulada e implementada. ODS 10. </t>
  </si>
  <si>
    <t>Número de Políticas Públicas para la población LGTBI</t>
  </si>
  <si>
    <t>Un(1) Plan de Igualdad y Oportunidades- PIO para la mujer, adoptado mediante acto administrativo. ODS 10</t>
  </si>
  <si>
    <t>Número de  Planes de Igualdad y Oportunidades- PIO, adoptado mediante acto administrativo.</t>
  </si>
  <si>
    <t>Cincuenta(50%) de la Política Pública de Mujer y Género implementada.</t>
  </si>
  <si>
    <t xml:space="preserve">Porcentaje  de la Política Pública de Mujer y Género implementada </t>
  </si>
  <si>
    <t>Coordinar  al 100% el programa de mUJER Y GENERO DEL MUNICIPIO DE CAJICA</t>
  </si>
  <si>
    <t>Cuatro(4) Campañas informativas y educativas en torno a la violencia contra la mujer y el hombre y su protección implementadas.</t>
  </si>
  <si>
    <t>Número de campañas informativas y educativas en torno a la violencia contra la mujer y el hombre y su protección implementadas.</t>
  </si>
  <si>
    <t xml:space="preserve">ESPACIO POR DEFINIR, SE ADELANTAN LOS PROGRAMAS </t>
  </si>
  <si>
    <t xml:space="preserve">Una(1) Casa de la Mujer creada y en funcionamiento </t>
  </si>
  <si>
    <t>Número de Casas de la Mujer creadas</t>
  </si>
  <si>
    <t>Apoyo al 100% del funcionamiento de la mesa de aprticiapcion LGTBI</t>
  </si>
  <si>
    <t>Un(1)  Consejo Consultivo de Mujer y Género fortalecido y en funcionamiento.  ODS 10</t>
  </si>
  <si>
    <t xml:space="preserve">Número de Consejos Consultivos de Mujer y Género fortalecidos. </t>
  </si>
  <si>
    <t>Apoyo al 100% del funcionamiento del consejo consultivo de mujer</t>
  </si>
  <si>
    <t xml:space="preserve">Diez(10) Proyectos productivos sostenibles emprendidos por mujeres implementados. ODS 10 </t>
  </si>
  <si>
    <t>Número de  Proyectos productivos sostenibles emprendidos por mujeres implementados</t>
  </si>
  <si>
    <t xml:space="preserve">Identificar y hacer seguimiento al 100% poryectosporductivos de mujeres </t>
  </si>
  <si>
    <t>Fortalecimeieto al 100%  para los emprendedores en temas d emarketing y campañas Publicitarias</t>
  </si>
  <si>
    <t>Ocho(8) Proyectos de Ciencia, Tecnología, Emprendimiento e Innovación - CTEI implementados  desarrollados por mujeres. ODS 9</t>
  </si>
  <si>
    <t>Número de  Proyectos de Ciencia, Tecnología, Emprendimiento e Innovación - CTEI, implementados.</t>
  </si>
  <si>
    <t>Desarrollar un proyecto de emprendimiento científico para 105 mujeres del municipio de Cajicá.
Incluye la construcción de 8 mariposarios,con sus respectivos pie parental de mariposas y planats hospederas.</t>
  </si>
  <si>
    <t>Cinco(5) Proyectos productivos sostenibles emprendidos por población LGTBI, implementados. ODS 11</t>
  </si>
  <si>
    <t>Número de proyectos  productivos sostenibles emprendidos por población implementados</t>
  </si>
  <si>
    <t>Una (1) Mesa  de participación de la población LGTBI fortalecida. ODS 10</t>
  </si>
  <si>
    <t>Número de Mesas  de participación de la población LGTBI fortalecidas</t>
  </si>
  <si>
    <t>formualcion de un programa de proetccion de derechos mujer  y lgtbi</t>
  </si>
  <si>
    <t>Un(1)  programa que promueve la protección de los derechos y la promulgación de los deberes, la actividad física, el desarrollo de los talentos de la Mujer y la población LGBTI creado.  ODS 10</t>
  </si>
  <si>
    <t>Número de programas que promueven la protección de los derechos y la promulgación de los deberes, la actividad física, el desarrollo de los talentos de la Mujer y la población LGTBI  creados.</t>
  </si>
  <si>
    <t xml:space="preserve">Un(1) Proyecto de Ciencia, Tecnología, Emprendimiento e Innovación - CTEI, desarrollados por población LGTBI creado. </t>
  </si>
  <si>
    <t xml:space="preserve">Número de  Proyectos de Ciencia, Tecnología, Emprendimiento e Innovación - CTEI, desarrollados por población LGTBI creados. </t>
  </si>
  <si>
    <t>6.Personas en condición de discapacidad</t>
  </si>
  <si>
    <t xml:space="preserve"> 7 . Cajicá Incluyente para la Paz.</t>
  </si>
  <si>
    <t>Una(1) Institucionalización Municipal de la Atención a la población en condición de Discapacidad.  ODS 10</t>
  </si>
  <si>
    <t>Número de  Institucionalizaciones Municipales de la Atención a la población en condición de Discapacidad creadas</t>
  </si>
  <si>
    <t>meta cumplida</t>
  </si>
  <si>
    <t xml:space="preserve">Cincuenta(50%) de la Política Pública de discapacidad implementada.ODS 10 </t>
  </si>
  <si>
    <t xml:space="preserve">Porcentaje  de la Política Pública de Discapacidad implementada </t>
  </si>
  <si>
    <t>Fortalecer al 100% la Política Pública de Discapacidad</t>
  </si>
  <si>
    <t>Un(1) Comité Municipal de Discapacidad fortalecido y en funcionamiento. ODS 10</t>
  </si>
  <si>
    <t>Número de fortalecimientos al Comité Municipal de Discapacidad realizados</t>
  </si>
  <si>
    <t xml:space="preserve">Un(1) Banco de ayudas técnicas fortalecido y en funcionamiento. ODS 10 </t>
  </si>
  <si>
    <t>Número de fortalecimientos al Banco de ayudas técnicas realizados</t>
  </si>
  <si>
    <t>Doce (12) Programas de Atención Integral  dirigidos a población con discapacidad.  ODS 10</t>
  </si>
  <si>
    <t>Garantizar la atención integral al 100% de las personas con discapacidad</t>
  </si>
  <si>
    <t xml:space="preserve"> 8 . Cajicá Incluyente para la Paz.</t>
  </si>
  <si>
    <t>Doce (12) Programas de Atención Integral  dirigidos a población con discapacidad.  ODS 11</t>
  </si>
  <si>
    <t>Número de  Programas de Atención Integral  dirigidos a población con discapacidad garantizados</t>
  </si>
  <si>
    <t>Implementar 1 Programa de Equinoterapia para la poblacion  con discapacidad</t>
  </si>
  <si>
    <t>numero</t>
  </si>
  <si>
    <t xml:space="preserve"> 9 . Cajicá Incluyente para la Paz.</t>
  </si>
  <si>
    <t>Doce (12) Programas de Atención Integral  dirigidos a población con discapacidad.  ODS 12</t>
  </si>
  <si>
    <t xml:space="preserve"> Adición convenio No 012-2017 Convenio de beneficiencia de cundinamarca</t>
  </si>
  <si>
    <t xml:space="preserve"> 10 . Cajicá Incluyente para la Paz.</t>
  </si>
  <si>
    <t>Doce (12) Programas de Atención Integral  dirigidos a población con discapacidad.  ODS 13</t>
  </si>
  <si>
    <t>Convenio de beneficiencia de cundinamarca</t>
  </si>
  <si>
    <t xml:space="preserve"> 11 . Cajicá Incluyente para la Paz.</t>
  </si>
  <si>
    <t>VF 2019. Garantizar al 100% el funcionamiento de la unidad de discapacitados</t>
  </si>
  <si>
    <t>Un(1) Vehículo adquirido para el traslado de personas en condición de discapacidad. ODS 10</t>
  </si>
  <si>
    <t>Número de  Vehículos adquiridos para el traslado de personas en condición de discapacidad adquiridos</t>
  </si>
  <si>
    <t>Diez(10) escenarios  recreativos para personas en condición de discapacidad creados. ODS 10</t>
  </si>
  <si>
    <t>Número de escenarios  recreativos para personas en condición de discapacidad creados.</t>
  </si>
  <si>
    <t>Identificar nuevos 4 predios para la construcción de escenarios deportivos.</t>
  </si>
  <si>
    <t>Dos (2) proyectos productivos y/o generación de ingresos para población adulta en situación de discapacidad o sus cuidadores. ODS 10</t>
  </si>
  <si>
    <t>Número de  proyectos productivos y/o generación de ingresos para población adulta en situación de discapacidad o sus cuidadores.</t>
  </si>
  <si>
    <t>Realizar dos  (2) proyectos productivos con personas con discapacidad.</t>
  </si>
  <si>
    <t xml:space="preserve"> Tres(3) Proyectos de Ciencia, Tecnología, Emprendimiento e Innovación - CTE, que benefician población en condición de discapacidad implementados. ODS 10</t>
  </si>
  <si>
    <t>Número de proyectos   de Ciencia, Tecnología, Emprendimiento e Innovación - CTE, que benefician población en condición de discapacidad implementados</t>
  </si>
  <si>
    <t>Crear una marca  para los proyectos de emprendiemiento de las personas con discapacidad.</t>
  </si>
  <si>
    <t>Realizar una  Alianza  que permita educación para discapacidad visual</t>
  </si>
  <si>
    <t>7. Población en condición de pobreza.</t>
  </si>
  <si>
    <t xml:space="preserve"> 8. Cajicá Da la Mano.</t>
  </si>
  <si>
    <t>Un(1) Programa más familias en acción en operación. ODS 0</t>
  </si>
  <si>
    <t>Número de Programas Más Familias en Acción en operación. ODS 0</t>
  </si>
  <si>
    <t>Garantizar al 100% el funcionamiento del programa más familias en acción</t>
  </si>
  <si>
    <t>Un(1) Programa Colombia Mayor en operación ODS 1.</t>
  </si>
  <si>
    <t>Número de Programas Colombia Mayor en operación</t>
  </si>
  <si>
    <t>Una(1) Estrategia Red Unidos en operación. ODS 1</t>
  </si>
  <si>
    <t>Número de Estrategias Red Unidos en operación.</t>
  </si>
  <si>
    <t>Un(1) Banco de Alimentos en operación. ODS 1</t>
  </si>
  <si>
    <t>Número de  Banco de Alimentos en operación</t>
  </si>
  <si>
    <t>Garantizar al 100% el funcionamiento del Banco de alimentos</t>
  </si>
  <si>
    <t>Un(1) Banco de Alimentos en operación. ODS 4</t>
  </si>
  <si>
    <t>Un(1) Banco de Alimentos en operación. ODS 5</t>
  </si>
  <si>
    <t>VF 2018. ARRENDAMIENTO DE BDEGA PARA EL BANCO DE ALIMENTOS</t>
  </si>
  <si>
    <t xml:space="preserve">Numero </t>
  </si>
  <si>
    <t>Un(1) Banco de Alimentos en operación. ODS 2</t>
  </si>
  <si>
    <t>ADQUIRIR AL 100% /4000) PAQUETES ALIMENTARIOS NO PERECEDEROS PARA LAS PERSONAS EN CONDICIÓN DE VULNERABILIDAD DEL MUNICIPIO DE CAJICÁ.</t>
  </si>
  <si>
    <t>VF 2019. Compra al 100% ( 5,000)de paquetes alimentarios</t>
  </si>
  <si>
    <t>Treinta(30)  proyectos productivos implementados para ser desarrollados por población en condición de pobreza. ODS 1</t>
  </si>
  <si>
    <t>Número de proyectos productivos implementados para ser desarrollados por población en condición de pobreza</t>
  </si>
  <si>
    <t>Apoyar la implementación de (10) proyectos productivos</t>
  </si>
  <si>
    <t>Un(1) Programa de Educación formal ( educación para adultos) y por ciclos garantizado. ODS 1</t>
  </si>
  <si>
    <t>Número de  Programa de Educación formal y por ciclos garantizado</t>
  </si>
  <si>
    <t>Financiar  530  cupos  para acceder al bachillerato por ciclos.</t>
  </si>
  <si>
    <t>Un(1) Programa de Atención Integral a las Víctimas del Conflicto Armado formulado e implementado. ODS 2</t>
  </si>
  <si>
    <t>Número de Programas de Atención Integral a las Víctimas del Conflicto Armado.</t>
  </si>
  <si>
    <t>8. Educación</t>
  </si>
  <si>
    <t xml:space="preserve"> 9. Calidad Educativa Nuestro Compromiso.</t>
  </si>
  <si>
    <t>Dos Mil(2000) cupos para Niños  y Niñas que asisten a reforzamiento de lector - escritura garantizados ODS 4</t>
  </si>
  <si>
    <t>Número de cupos para  Niños y Niñas que asisten a reforzamiento de lector - escritura garantizados</t>
  </si>
  <si>
    <t>Atender a 2000 estudiantes  con procesos de lectoescritura  a través de convenio  con la Universidad de la Sabana</t>
  </si>
  <si>
    <t>Estudiantes</t>
  </si>
  <si>
    <t>Una(1) Institución Educativa Departamental con Jornada Única. ODS 4</t>
  </si>
  <si>
    <t xml:space="preserve">Número Instituciones Educativas Departamentales con Jornada Única. </t>
  </si>
  <si>
    <t>89.1</t>
  </si>
  <si>
    <t>Una(1) Institución Educativa Departamental con Jornada Única garantizada. ODS 4</t>
  </si>
  <si>
    <t xml:space="preserve">Número Instituciones Educativas Departamentales con Jornada Única garantizada. </t>
  </si>
  <si>
    <t>89.2</t>
  </si>
  <si>
    <t>Dos (2)  Instituciones Educativas Departamentales con Jornada Única implementada. ODS 4</t>
  </si>
  <si>
    <t>Número de  Instituciones Educativas Departamentales con Jornada Única implementada</t>
  </si>
  <si>
    <t>Seis(6) Instituciones Educativas Departamentales fortalecidas, mantenidas y dotadas. ODS 4</t>
  </si>
  <si>
    <t>Número de  Instituciones Educativas Departamentales fortalecidas, mantenidas y dotadas</t>
  </si>
  <si>
    <t>Apoyar al 100% el desarrollo de proyectos pedagógicos en el marco del  Plan Educativo Institucional  - PEI   de las6  Instituciones Educativas Departamentales - IED</t>
  </si>
  <si>
    <t xml:space="preserve">Construir el 100% de la obras  (restaurante, salones y baterías de baño)  para el funcionamiento de la jornada única escolar en la IED Capellanía </t>
  </si>
  <si>
    <t>Dotar las aulas, restaurantes, baños y zonas administrativas y deportivas de las 4 Instituciones Educativas ( Antonio Nariño, San Gabriel, Pompilio Martínez, y Pablo Herrera)</t>
  </si>
  <si>
    <t>Garantizar  al  100% el año la vigilancia del las 6 Instituciones Educativas Departamentales y sus sedes.</t>
  </si>
  <si>
    <t xml:space="preserve">Garantizar  al  100% en el año  el pago de servicios públicos ( acueducto, luz, internet) del las 6  Instituciones Educativas Departamentales - IED y sus sedes </t>
  </si>
  <si>
    <t xml:space="preserve">Garantizar  al  100% en el año la aseo del las 6 IED y sus sedes   </t>
  </si>
  <si>
    <t>VF. ADICION Y PRORROGA  AL CONTRATO DE ASEO DE LAS  LA IED DEL MUNICIPIO DE CAJICA, Y POLITECNICO DE LA SABANA</t>
  </si>
  <si>
    <t xml:space="preserve">Garantizar  al  100% en el año los insumos ( papelería y tóner) del las 6 IED y sus sedes </t>
  </si>
  <si>
    <t xml:space="preserve">Garantizar  al  100% en el año la publicación  y divulgación de los programas de calidad educativa. </t>
  </si>
  <si>
    <t>Seis(6) Instituciones Educativas Departamentales fortalecidas, mantenidas y dotadas. ODS 5</t>
  </si>
  <si>
    <t>Transferir al 100% recursos a las Instituciones educativas del municipio</t>
  </si>
  <si>
    <t>Veinticuatro(24) Profesionales del Equipo Interdisciplinario en las Instituciones Educativas Departamentales para apoyo psicosocial .  ODS 4</t>
  </si>
  <si>
    <t xml:space="preserve">Número de Profesionales del Equipo Interdisciplinario en las Instituciones Educativas Departamentales para apoyo psicosocial </t>
  </si>
  <si>
    <t>Garantizar al 100% el apoyo psicosocial en las  6 IED a través de 24 profesionales</t>
  </si>
  <si>
    <t xml:space="preserve">Veinte(20) Personas de apoyo administrativo para fortalecer la prestación de servicios educativos ODS 4. </t>
  </si>
  <si>
    <t xml:space="preserve">Número de personas de  apoyo para fortalecer la prestación de servicios educativos </t>
  </si>
  <si>
    <t>Garantizar al 100% el apoyo administrativo en las  6 IED a través de la contratación de 20 profesionales</t>
  </si>
  <si>
    <t>Un(1) Premio a la mejor experiencia pedagógica en aula "Premio al Maestro Forjador del Futuro Entregado.  ODS 4</t>
  </si>
  <si>
    <t>Número de Premios a la mejor experiencia pedagógica en aula "Premio al Maestro Forjador del Futuro Entregados</t>
  </si>
  <si>
    <t>Realizar un concurso "premio maestro forjador del futuro  (Acuerdo No 14/2001), con el apoyo de la Universidad de la Sabana</t>
  </si>
  <si>
    <t xml:space="preserve"> Entregar  3 premios del concursos Maestro forjador del futuro. Primer puesto</t>
  </si>
  <si>
    <t xml:space="preserve"> Entregar  3 premios del concursos Maestro forjador del futuro. Segundo puesto </t>
  </si>
  <si>
    <t xml:space="preserve"> Entregar  3 premios del concursos Maestro forjador del futuro. Tercer puesto</t>
  </si>
  <si>
    <t>Seis(6) Formaciones transversales en bandas músico marciales garantizadas.  ODS 4</t>
  </si>
  <si>
    <t xml:space="preserve">Número de Formaciones transversales en bandas músico marciales garantizadas </t>
  </si>
  <si>
    <t xml:space="preserve">Garantizar el funcionamiento de las 7 bandas marciales a tabes de la contratación de los instructores </t>
  </si>
  <si>
    <t>Bandas</t>
  </si>
  <si>
    <t>Una(1) Alianza y/o convenio para fortalecer el transporte escolar y universitario municipal realizado. ODS 17</t>
  </si>
  <si>
    <t>Número de Una(1) Alianzas y/o convenios para fortalecer el transporte escolar y universitario municipal realizados</t>
  </si>
  <si>
    <t>transferencia a colegios dinero de gratuidad</t>
  </si>
  <si>
    <t>Doscientos(200) beneficiados con la  Bolsa de crédito con el ICETEX. ODS 10</t>
  </si>
  <si>
    <t>Número de beneficiados  con el fortalecimiento económico de la Bolsa de crédito con el ICETEX</t>
  </si>
  <si>
    <t>96.1</t>
  </si>
  <si>
    <t>Ochenta y Dos(82) beneficiados garantizados con el fortalecimiento económico de la Bolsa de crédito con el ICETEX. ODS 10</t>
  </si>
  <si>
    <t>Número de beneficiados garantizados con el fortalecimiento económico de la Bolsa de crédito con el ICETEX</t>
  </si>
  <si>
    <t>96.2</t>
  </si>
  <si>
    <t>Ciento Dieciocho(118) nuevos beneficiados con el fortalecimiento económico de la Bolsa de crédito con el ICETEX. ODS 11</t>
  </si>
  <si>
    <t>Número de nuevos beneficiados con el fortalecimiento económico de la Bolsa de crédito con el ICETEX</t>
  </si>
  <si>
    <t>Una(1) Alianza estratégica con el Colegio Liceo Francés realizada ODS 10</t>
  </si>
  <si>
    <t>Número de Alianzas estratégicas con el Colegio Liceo Francés realizadas</t>
  </si>
  <si>
    <t>Cuatro(4) Alianzas o convenios celebrados para la fortalecer la calidad educativa  ODS 17</t>
  </si>
  <si>
    <t xml:space="preserve">Número de  Alianzas o convenios celebrados </t>
  </si>
  <si>
    <t>Preparar y orientar  al 100%  de los estudiantes para la presentación de las  pruebas Saber de grado 11</t>
  </si>
  <si>
    <t>Doscientos Cincuenta(250)  Cupos garantizados para formar bachillerato por ciclos para la población vulnerable ODS 10</t>
  </si>
  <si>
    <t xml:space="preserve">Número de Cupos garantizados para formar bachillerato por ciclos para la población vulnerable </t>
  </si>
  <si>
    <t>Garantizar al 100% programas  de educación para adultos</t>
  </si>
  <si>
    <t>10. Educación para la Competitividad</t>
  </si>
  <si>
    <t>Cuarenta y Cinco(45) Cupos  para  fortalecer el idioma ingles en docentes nivel C1. ODS 4</t>
  </si>
  <si>
    <t>Número de Cupos  para  fortalecer el idioma ingles en docentes nivel C1.</t>
  </si>
  <si>
    <t>Fortalecer el idioma ingles en los docentes y certificarlos mediante un convenio con la Universidad de la Sabana.</t>
  </si>
  <si>
    <t>Convenios</t>
  </si>
  <si>
    <t>Dos Mil(2000) nuevos cupos para estudiantes,  para fortalecer el Idioma Ingles nivel A2.1 ODS 4</t>
  </si>
  <si>
    <t>Número de nuevos cupos para estudiantes,  para fortalecer el Idioma Ingles nivel A2</t>
  </si>
  <si>
    <t>Sesenta y seis (66) cupos  para formar docentes en nivel de maestría. ODS 4</t>
  </si>
  <si>
    <t>Número de cupos para formar docentes en nivel de maestría. ODS 4</t>
  </si>
  <si>
    <t>Una(1) Capacitación frente al proceso de reconciliación tolerancia y convivencia enmarcada en la PAZ  realizada. ODS 10</t>
  </si>
  <si>
    <t>Número de capacitaciones frente al proceso de reconciliación tolerancia y convivencia enmarcada en la PAZ  realizadas</t>
  </si>
  <si>
    <t>Realizar un diplomado  en prevención, atención y consumo de sustancias psicoactivas</t>
  </si>
  <si>
    <t>Diplomados</t>
  </si>
  <si>
    <t>Seiscientos cincuenta(650MB) de ancho de banda . ODS 16</t>
  </si>
  <si>
    <t xml:space="preserve">Número de MB en ancho de banda </t>
  </si>
  <si>
    <t>Catorce(14) Profesionales  que permiten el acceso a la conectividad  fortaleciendo proceso de implementación de la TIC en las IE.ODS 4</t>
  </si>
  <si>
    <t xml:space="preserve">Número Profesionales  que permiten el acceso a la conectividad </t>
  </si>
  <si>
    <t>Garantizar el acceso a la conectividad  al 100% de las IED a través de equipo de trabajo .</t>
  </si>
  <si>
    <t>Catorce(14) Profesionales  que permiten el acceso a la conectividad  fortaleciendo proceso de implementación de la TIC en las IE.ODS 5</t>
  </si>
  <si>
    <t>Un(1) Programa Leo y comprendo en Cajicá formulado e implementado. ODS 4</t>
  </si>
  <si>
    <t>Número de Programas Leo y comprendo en Cajicá formulados e implementados</t>
  </si>
  <si>
    <t>Entregar 2000 kit de obras literarias.</t>
  </si>
  <si>
    <t>Kits</t>
  </si>
  <si>
    <t xml:space="preserve"> Realizar 104  horas anuales  de literatura e ingles  (52  horas anuales en literatura y 52 horas en ingles)   para estudiantes de grados 2 y 3 </t>
  </si>
  <si>
    <t>Horas</t>
  </si>
  <si>
    <t>11. Salud</t>
  </si>
  <si>
    <t xml:space="preserve"> 15.Asegurarte, Nuestro Compromiso.</t>
  </si>
  <si>
    <t>Una(1) Base de datos de aseguramiento a régimen subsiado actualizadas (BDUA, SISBEN, LMA Y MSRS) ODS 3</t>
  </si>
  <si>
    <t>Número de  Base de datos de aseguramiento actualizadas</t>
  </si>
  <si>
    <t xml:space="preserve">Realizar 12 transferencias para el financiamiento del régimen subsidiado a través de una resolución </t>
  </si>
  <si>
    <t>SECRETARÍA DE SALUD</t>
  </si>
  <si>
    <t>Ocho(8) Campañas de promoción al aseguramiento de régimen subsidiado  ODS 3</t>
  </si>
  <si>
    <t>Número de  Campañas de promoción al aseguramiento  ODS 3</t>
  </si>
  <si>
    <t>Realizar 2 campañas de sensibilización  dirigidas a la población   vulnerable  ( charlas educativas y informativas para acceder a los servicios de salud )</t>
  </si>
  <si>
    <t>Campañas</t>
  </si>
  <si>
    <t>Una (1 ) Base de datos de aseguramiento a régimen contributivo actualizadas  (BDUA, SISBEN, LMA Y MSRS)  ODS 3</t>
  </si>
  <si>
    <t xml:space="preserve">Número de Base de datos de aseguramiento actualizadas </t>
  </si>
  <si>
    <t xml:space="preserve"> Realizar 3 soporte y mantenimiento del software SICRESUB para la administración de las bases de datos en el municipio </t>
  </si>
  <si>
    <t>Dieciséis(16) Campañas de promoción al aseguramiento a régimen contributivo. ODS 3</t>
  </si>
  <si>
    <t xml:space="preserve">Número de campañas de promoción al aseguramiento </t>
  </si>
  <si>
    <t>Realizar 4 campañas de sensibilización dirigidas a la población  que cuenta con capacidad de pago mediante convocatorias charlas educativas y informativas para acceder a los servicios de salud</t>
  </si>
  <si>
    <t>Novena (90) Actividades realizadas a las unidades productivas formales e informales para promover espacios laborales, saludables y protectores para madres gestantes y lactantes. ODS 3</t>
  </si>
  <si>
    <t xml:space="preserve">Número de Actividades realizadas a las unidades productivas formales e informales para promover espacios laborales, saludables y protectores para madres gestantes y lactantes </t>
  </si>
  <si>
    <t>MESE</t>
  </si>
  <si>
    <t>Realizar 90 Visitas de sensibilización a las unidades productivas formales e informales  mediante la contratación de un profesional en salud ocupacional.</t>
  </si>
  <si>
    <t xml:space="preserve">Una (1 ) Base de datos de aseguramiento a población pobre no asegurada  (BDUA, SISBEN, LMA Y MSRS)  </t>
  </si>
  <si>
    <t>Número de bases  de datos de aseguramiento</t>
  </si>
  <si>
    <t xml:space="preserve">Realizar 1 soporte de mantenimiento del software sicresub para la administración de las bases de datos en el municipio </t>
  </si>
  <si>
    <t>Una (1 )actualización de convenio con la ESE , hospital profesor Cavellier para intención a la población pobre no asegurada</t>
  </si>
  <si>
    <t>Número de convenios realizados</t>
  </si>
  <si>
    <t xml:space="preserve">Llevar a cabo un convenio con la ESE Hospital Profesor Jorge Caverlier  que beneficie a la población Pobre No Asegurada  cuando requiera la prestación de servicios de salud de primer nivel de atención. </t>
  </si>
  <si>
    <t xml:space="preserve"> 16. Prestación de servicios con calidad y respeto</t>
  </si>
  <si>
    <t>Un(1) Seguimiento a los planes de mejoramiento a EPSs e IPSs con puntaje inferior al estándar  exigido (95%). ODS 3</t>
  </si>
  <si>
    <t>Número de seguimientos a los planes de mejoramiento realizados</t>
  </si>
  <si>
    <t xml:space="preserve">Realizar 12 seguimientos a los planes de mejoramiento de las EPSS y un seguimiento trimestral a las  IPS con servicios integrales a través visitas de verificación y análisis de información a través de una profesional en auditoria de calidad. </t>
  </si>
  <si>
    <t xml:space="preserve">Un(1)  Sistema de medición de la satisfacción del usuario en operación ODS 3 </t>
  </si>
  <si>
    <t>Número de  Mantenimientos a un Sistema de medición de la satisfacción del usuario</t>
  </si>
  <si>
    <t xml:space="preserve"> Realizar 8 monitoreos   de satisfacción al usuario  de la  IPS y EPS mediante un instrumentos de evaluación y el apoyo de un profesional en administración </t>
  </si>
  <si>
    <t>Ciento veinte(120) visitas de seguimiento y acompañamiento a prestadores de servicios de salud para la implementación del Plan de Gestión del Riesgo  para atención de emergencias y desastres. ODS 3</t>
  </si>
  <si>
    <t xml:space="preserve">Número de Visitas de seguimiento y acompañamiento </t>
  </si>
  <si>
    <t xml:space="preserve">Realizar 30 visitas de seguimiento y acompañamiento a prestadores de servicios de salud para la implementación del Plan de Gestión del Riesgo  para atención de emergencias y desastres  a través de un profesional en área  de la salud </t>
  </si>
  <si>
    <t>Trescientos treinta y dos (332) visitas  de seguimiento  y acompañamiento para habilitación de servicios de salud  a los prestadores que operan en el municipio . ODS 3</t>
  </si>
  <si>
    <t>Número de Visitas  de seguimiento  y acompañamiento a los prestadores que operan en el municipio.</t>
  </si>
  <si>
    <t xml:space="preserve">Realizar 83  visitas de seguimiento y acompañamiento para verificación del Sistema  Obligatorio de Garantía a la calidad  a los prestadores que operan en el municipio  a través de profesional en salud especializada </t>
  </si>
  <si>
    <t>Noventa y Seis(96) visitas de seguimiento y acompañamiento para verificación del Sistema  Obligatorio de Garantía a la calidad  a los prestadores que operan en el municipio realizadas ODS 3</t>
  </si>
  <si>
    <t>Número de visitas de seguimiento  y acompañamiento a los prestadores que operan en el municipio realizadas</t>
  </si>
  <si>
    <t>Realizar 24  visitas de seguimiento y acompañamiento para verificación del Sistema  Obligatorio de Garantía a la calidad  a los prestadores que operan en el municipio, a través de una profesional del área de la salud y en auditoria</t>
  </si>
  <si>
    <t>Un(1) Programa anual de la Ruta Saludable   ODS 3</t>
  </si>
  <si>
    <t>Número de programas de ruta saludable</t>
  </si>
  <si>
    <t xml:space="preserve"> Atencion al 100% al Programa de Ruta Saludable Operando</t>
  </si>
  <si>
    <t>01/41/2018</t>
  </si>
  <si>
    <t>Cuatro(4) Proyectos viabilizados para el fortalecimiento de Empresa Social del estado Profesor Jorge Cavelier. ODS 4</t>
  </si>
  <si>
    <t>Número de proyectos viabilizados garantizados</t>
  </si>
  <si>
    <t xml:space="preserve">Llevar a cabo un (1) proyecto de la ESE publica del municipio a través de un convenio interadministrativo  </t>
  </si>
  <si>
    <t xml:space="preserve"> 17. Cuida tu salud mejora tu vida.</t>
  </si>
  <si>
    <t>Doscientas(200) Actividades lúdico pedagógicas para la prevención de todo tipo de maltrato ODS 3</t>
  </si>
  <si>
    <t>Número de Actividades lúdico pedagógicas para la prevención de todo tipo de maltrato</t>
  </si>
  <si>
    <t xml:space="preserve"> Intervenir al 100% de los CDI y IED del municipio a través las actividades de promoción y prevención para todo tipo de maltrato con el apoyo de dos profesionales en psicología</t>
  </si>
  <si>
    <t>Una(1) Formulación e implementación de la Política Pública, de derechos sexuales y reproductivos ODS 3</t>
  </si>
  <si>
    <t>Número  de políticas formuladas e implementadas</t>
  </si>
  <si>
    <t>Realizar 500 actividades para garantizar los derechos de salud sexual y reproductiva en niños, niñas, adolescentes y jóvenes y gestantes de alto riesgo del municipio  a través de una profesional en  enfermería.</t>
  </si>
  <si>
    <t>Fortalecimiento al 100%de la Dimensión Sexualidad, Derechos Sexuales y Reproductivos.</t>
  </si>
  <si>
    <t>Cien(100%) de la Estrategia de Atención Integral de las Enfermedades Prevalentes de la Infancia (AIEPI)  implementada</t>
  </si>
  <si>
    <t xml:space="preserve">Porcentaje de implementación de la Estrategia de Atención Integral de las Enfermedades Prevalentes de la Infancia (AIEPI) </t>
  </si>
  <si>
    <t xml:space="preserve">Desarrollar  una estrategia AIEPI  a través del apoyo de un profesional en enfermería </t>
  </si>
  <si>
    <t xml:space="preserve">Realizar dos monitoreos de vacunación a través de servicios profesionales especializados un inicial de sarampión y rubeola, y el monitoreo de esquemas completos a menores de 5 años a través de una profesional en enfermería </t>
  </si>
  <si>
    <t>Realizar al 100% el apoyo al Programa PAI a través de servicios de una auxiliar de enfermería certificada en vacunacion</t>
  </si>
  <si>
    <t>Realizar al 100% el segumienmto a las acciones para la promoción y prevención  de la Tuberculosis y lepra, a través de un convenio con la ESE</t>
  </si>
  <si>
    <t>Cuatro(4) seguimientos  anuales a la Política Pública de seguridad alimentaria ODS 3</t>
  </si>
  <si>
    <t>Número de seguimientos anuales realizados</t>
  </si>
  <si>
    <t xml:space="preserve">Realizar 4 comités de la política pública de seguridad alimentaria a través del comité de Seguridad alimentaria y nutricional (SAN). </t>
  </si>
  <si>
    <t>Realizar al 100% acciones de promoción y prevención y vigilancia en nutrición a través de dos profesionales en nutrición</t>
  </si>
  <si>
    <t>Treinta y seis mil (36.000) visitas para la focalización del riesgo en salud para la demanda de servicios según hallazgo realizadas ODS 3</t>
  </si>
  <si>
    <t>Número de visitas  para la focalización del riesgo en salud para la demanda de servicios según hallazgo realizadas</t>
  </si>
  <si>
    <t xml:space="preserve"> Realizar 14.226  visitas en el marco de la Estrategia Vigilancia del Riesgo en el ámbito familiar - VRAF -  a través del apoyo de un  equipo interdisciplinario </t>
  </si>
  <si>
    <t>Trescientas ochenta y cuatro (384) reuniones desarrolladas con los  comités de participación social y vigilancia epidemiológica ODS 3</t>
  </si>
  <si>
    <t xml:space="preserve">Porcentaje de reuniones desarrolladas anualmente  de los comités de participación social y vigilancia epidemiológica </t>
  </si>
  <si>
    <t>Realizar 12 comités de vigilancia epidemiológica a través de un equipo interdisciplinario</t>
  </si>
  <si>
    <t xml:space="preserve">Ejecución del 95% de las actividades de promoción y prevención de salud oral </t>
  </si>
  <si>
    <t>Porcentaje de  actividades realizadas</t>
  </si>
  <si>
    <t xml:space="preserve"> Realizar 103 actividades de promoción, prevención y vigilancia en salud oral, a través de estrategias pedagógicas  dirigidos a todos los ciclos de vida; así como la asistencia técnica a prestadores.</t>
  </si>
  <si>
    <t>Trescientos sesenta (360) Actividades realizadas a las unidades productivas formales e informales para promover espacios laborales  saludables y  protectores para madres gestantes y lactantes. ODS 3</t>
  </si>
  <si>
    <t>Número de Actividades realizadas a las unidades productivas formales e informales para promover espacios laborales  saludables y  protectores para madres gestantes y lactantes</t>
  </si>
  <si>
    <t xml:space="preserve"> Realizar sensibilización a 240 unidades productivas  informales del Municipio para promover espacios saludables y protectores con énfasis en madres gestantes y lactantes a través de un profesional del área de la salud</t>
  </si>
  <si>
    <t>Ochocientos (800) Actividades físicas  realizadas para reducir en 7% a la mortalidad prematura por enfermedades crónicas no transmisibles.</t>
  </si>
  <si>
    <t>Número de actividades físicas realizadas</t>
  </si>
  <si>
    <t xml:space="preserve"> Realizar  200 actividades físicas  de estilos de vida saludables  dirigidas a la comunidad en general. </t>
  </si>
  <si>
    <t xml:space="preserve"> Realizar una  accion de vigilancia y control a las IPS en el manejo de pacientes crónicos a través de un profesional en el área de salud.</t>
  </si>
  <si>
    <t>Realizar 234 actividades de acciones educativas para lograr la estrategia " Ambientes libres de humo" dirigidos a la comunidad en general; atraves de un convenio interadministrativo con la ESE Municipal.</t>
  </si>
  <si>
    <t xml:space="preserve">14. Seguridad Alimentaria </t>
  </si>
  <si>
    <t xml:space="preserve"> 20. Alimento Seguro, Vida Sana.</t>
  </si>
  <si>
    <t>Una (1) Política de seguridad alimentaria de acuerdo a los lineamientos nacionales actualizada y en implementación ODS 2</t>
  </si>
  <si>
    <t xml:space="preserve">Número de Políticas de seguridad alimentaria de acuerdo a los lineamientos nacionales actualizada y en implementación </t>
  </si>
  <si>
    <t xml:space="preserve">Formular al 100%% la politica de seguridad alimentaria </t>
  </si>
  <si>
    <t>SECRETARÍA DE AMBIENTE Y DESARROLLO RURAL</t>
  </si>
  <si>
    <t>Un(1) Un programa que permita mejorar el acceso y disponibilidad de alimentos a través de huertas urbanas y/o tecnologías que permitan el autoconsumo a la población en riesgo de desnutrición formulado y en implementación ODS 2</t>
  </si>
  <si>
    <t xml:space="preserve">Número de mercados verdes creados con participación de productores locales fortalecidos y en operación </t>
  </si>
  <si>
    <t xml:space="preserve">Realizar al 100% publicidad para el programa </t>
  </si>
  <si>
    <t>Número de programas que permitan mejorar el acceso y disponibilidad de alimentos a través de huertas urbanas y/o tecnologías que permitan el autoconsumo a la población en riesgo de desnutrición formulado y en implementación</t>
  </si>
  <si>
    <t xml:space="preserve">Apoyar al 100% el funcionamiento del programa de Huertas caseras con un técnico en producción agrícola </t>
  </si>
  <si>
    <t>Veinte Seis(26 )familias de pobreza extrema atendidas frente al componente nutricional atendidas ODS 2</t>
  </si>
  <si>
    <t>Número de familias de pobreza extrema frente al componente nutricional atendidas</t>
  </si>
  <si>
    <t>Beneficiar a 26 familias de  pobreza extrema con la entrega de un componente nutricional.</t>
  </si>
  <si>
    <t>Familias</t>
  </si>
  <si>
    <t xml:space="preserve">Cuatro(4) mercados verdes creados con participación de productores locales fortalecidos y en operación </t>
  </si>
  <si>
    <t>Realizar  5   mercado verde con participación de productores locales.</t>
  </si>
  <si>
    <t xml:space="preserve"> 2. Cajicá Innovadora y competitiva para la paz</t>
  </si>
  <si>
    <t>15 - Desarrollo Rural y Agropecuario</t>
  </si>
  <si>
    <t>21. Aun hay mucho campo que cuidar</t>
  </si>
  <si>
    <t xml:space="preserve">Una (1)  Plan Básico de Ordenamiento Territorial revisado para garantizar el 60% del territorio rural del municipio ordenado.
</t>
  </si>
  <si>
    <t xml:space="preserve">Número de Planes Básicos de Ordenamiento territorial ajustado </t>
  </si>
  <si>
    <t>Una (1 ) Entidad de Desarrollo Rural y Agropecuario creada y operando</t>
  </si>
  <si>
    <t>Número de Entidades de Desarrollo Rural y Agropecuario creadas y operando</t>
  </si>
  <si>
    <t xml:space="preserve">Meta Cumplida </t>
  </si>
  <si>
    <t>Una (1) Política de Desarrollo Rural y Agropecuario formulada e implementada</t>
  </si>
  <si>
    <t>Número de Políticas de Desarrollo Rural y Agropecuario formulada e implementada</t>
  </si>
  <si>
    <t xml:space="preserve">Formular al 100% la politica de desarrollo rural y agropecuario </t>
  </si>
  <si>
    <t>Un (1) Sistema de seguimiento y evaluación del ordenamiento productivo del territorio rural diseñado e implementado</t>
  </si>
  <si>
    <t>Número de Sistemas de seguimiento y evaluación del ordenamiento productivo del territorio rural diseñado e implementado</t>
  </si>
  <si>
    <t xml:space="preserve">Realizar un levantamiento de  estadísticas agropecuarias anuales del municipio </t>
  </si>
  <si>
    <t xml:space="preserve"> 22. Campo de oportunidades para vivir mejor</t>
  </si>
  <si>
    <t xml:space="preserve">Un (1) Plan de Cobertura de energía eléctrica formulado e implementado para el sector rural </t>
  </si>
  <si>
    <t>Número de Planes de Cobertura de energía eléctrica formulado e implementado</t>
  </si>
  <si>
    <t>NO ES COMPETENCIA DEL MUNICIPIO</t>
  </si>
  <si>
    <t xml:space="preserve">Dos (2)  nuevos escenarios deportivos en la zona rural.ODS 3
</t>
  </si>
  <si>
    <t xml:space="preserve">Número de escenarios deportivos en el sector rural </t>
  </si>
  <si>
    <t xml:space="preserve">Construir los  3 centros de unidades de vida articulada ( Piedras Rojas, La Esperanza ( ya salió con constructoras)   y Puente Vargas) </t>
  </si>
  <si>
    <t>23. Competitividad rural, calidad de vida</t>
  </si>
  <si>
    <t xml:space="preserve">Dos (2)  Asociaciones  u organización rurales creadas. ODS 10 </t>
  </si>
  <si>
    <t>Número de Asociación u organización rurales creadas</t>
  </si>
  <si>
    <t>Apoyar  la creación de 2 asociaciones de  productores agrícolas o  pecuarios  del municipio.</t>
  </si>
  <si>
    <t xml:space="preserve">Un (1) Censo rural agropecuario elaborado. ODS 10 </t>
  </si>
  <si>
    <t>Número de Censos rurales agropecuarios elaborados</t>
  </si>
  <si>
    <t>No se realizo porque el DANE ya hizo el censo.</t>
  </si>
  <si>
    <t xml:space="preserve">Mil trecientas (1300)  Asistencias técnicas directas al pequeño y mediano productor agropecuario. ODS 10       </t>
  </si>
  <si>
    <t xml:space="preserve">Número de Asistencias técnicas directas al pequeño y mediano productor agropecuario      </t>
  </si>
  <si>
    <t>Garantizar al 100% la asistencia técnica pecuaria  a través de la contratación de un medico veterinario que apoye los proyectos productivos   equipo interdisciplinario (medico veterinario, viverista)</t>
  </si>
  <si>
    <t xml:space="preserve">Apoyar al 100% el funcionamiento del vivero municipal mediate la propagación de material vegetal que promueva la implementacion de proyectos pruductivos </t>
  </si>
  <si>
    <t xml:space="preserve">Apoyar al 100% a los productores agropecuarios a través de la mecanización de los suelos dedicados a la producción agropecuaria </t>
  </si>
  <si>
    <t xml:space="preserve">Apoyar al 100% la mejora de las cadenas productivas para el sector agropecuario, aumentando los ingresos de los productores en el municipio de Cajica </t>
  </si>
  <si>
    <t xml:space="preserve">Un (1) Plan de Incentivos Agropecuario creados. ODS 10 </t>
  </si>
  <si>
    <t>Número de Planes de incentivos agropecuarios creados</t>
  </si>
  <si>
    <t>Gestionar al 100% la entrega de SILO panlero para aliemnto de ganado</t>
  </si>
  <si>
    <t xml:space="preserve">Un (1) Plan de convenios o alianzas público privados celebrados para el fortalecimiento y generación de nuevas alternativas de producción agropecuarias. ODS 10 </t>
  </si>
  <si>
    <t>Número de Planes de convenios o alianzas público privados celebrados</t>
  </si>
  <si>
    <t xml:space="preserve">Realizar 3 alianzas  con entidades público privadas para fortalecer la producción agropecuaria del municipio de cajicá a través de capacitaciones e implementación  nuevas tecnologías de producción  </t>
  </si>
  <si>
    <t>nuemro de alianzas</t>
  </si>
  <si>
    <t xml:space="preserve">Un (1) Programa de acceso a crédito a través de canales financieros formales para los productores. ODS 10 </t>
  </si>
  <si>
    <t xml:space="preserve">Número de Programas de acceso a crédito </t>
  </si>
  <si>
    <t xml:space="preserve">Realizar la intermediación para la aprobación de 3 créditos en el año </t>
  </si>
  <si>
    <t xml:space="preserve">Ochenta (80) Proyectos productivos rurales de agricultura familiar implementados. ODS 10 </t>
  </si>
  <si>
    <t>Número de Proyectos productivos rurales de agricultura familiar implementados</t>
  </si>
  <si>
    <t>Apoyar el desarrollo de 50 proyectos de huertas caseras.</t>
  </si>
  <si>
    <t xml:space="preserve">Doscientos 200 Proyectos productivos agropecuarios implementados. ODS 10 </t>
  </si>
  <si>
    <t>Número de Proyectos productivos agropecuarios implementados</t>
  </si>
  <si>
    <t>Desarrollar el proyecto productivo de forrajes verdes como suplemento alimenticio para bovinos.</t>
  </si>
  <si>
    <t xml:space="preserve">Desarrollar el proyecto productivo de mejoramiento genético de bovinos </t>
  </si>
  <si>
    <t xml:space="preserve">Quinientos (500) Pequeños y medianos productores capacitados en nuevas tecnologías de producción y comercialización agropecuaria. ODS 10 </t>
  </si>
  <si>
    <t>Número de pequeños y medianos productores capacitados en nuevas tecnologías de producción y comercialización agropecuaria</t>
  </si>
  <si>
    <t>Realizar dos capacitaciones en el año en técnicas de comercialización.</t>
  </si>
  <si>
    <t>Realizar dos capacitaciones en el año en diversificación de la producción.</t>
  </si>
  <si>
    <t xml:space="preserve">Diez (10) equipos o elementos de nuevas tecnologías para la producción agropecuarias adquiridos. ODS 10 </t>
  </si>
  <si>
    <t>Número de equipos o elementos de nuevas tecnologías para la producción agropecuarias adquiridos</t>
  </si>
  <si>
    <t xml:space="preserve">Gestionar al 100% la adquisición de elementos para la agricultura </t>
  </si>
  <si>
    <t>Un (1) Clúster Agroindustrial operando. ODS 11</t>
  </si>
  <si>
    <t>Número de clústeres Agroindustriales operando</t>
  </si>
  <si>
    <t xml:space="preserve">Gestionar al 100%  la vinculacion a un cluster regional </t>
  </si>
  <si>
    <t>Doscientas 200 familias rurales formadas en formulación y puesta en marcha de modelos de negocio. ODS 11</t>
  </si>
  <si>
    <t>Número de familias rurales formadas en formulación y puesta en marcha de modelos de negocios</t>
  </si>
  <si>
    <t>Realizar 3 capacitaciones en formulación y puesta en marcha de modelos de negocios.</t>
  </si>
  <si>
    <t>Capacitaciones</t>
  </si>
  <si>
    <t>Un (1) Plan de convenios o alianzas publico privadas celebrados para garantizar canales de comercialización. ODS8</t>
  </si>
  <si>
    <t>Número de planes de convenios o alianzas publico privadas celebrados</t>
  </si>
  <si>
    <t xml:space="preserve">Realizar un programa para ampliar canales de comercialización. </t>
  </si>
  <si>
    <t>Diez (10) Kilómetros de vías rurales mantenidas permanentemente. ODS 11</t>
  </si>
  <si>
    <t>Número de kilómetros de vías rurales mantenidas permanentemente</t>
  </si>
  <si>
    <t xml:space="preserve">Garantizar el mantenimiento de las vías rurales con el pago de los operarios al 100% ( 12 operarios) </t>
  </si>
  <si>
    <t>Garantizar el mantenimiento de las vías rurales  mediante el suministro de combustible al 100%</t>
  </si>
  <si>
    <t>Garantizar el mantenimiento de las vías rurales del municipio a través del mantenimiento de maquinaria amarilla y volquetas al 100%</t>
  </si>
  <si>
    <t>Garantizar el funcionamiento de las vías rurales con el suministro de material al 100%</t>
  </si>
  <si>
    <t>Asegurar  al 100% la interventoria integral de la " LAS PAVIMENTACIONES DE LAS VIAS O CAMINOS DEL GACHO EN LA VEREDA CHUNTAME Y  DE SANTA LUCIA EN LA VEREDA CANELON</t>
  </si>
  <si>
    <t>Asegurar  al 100% la interventoria integral de la " REHABILITACION Y MANTENIMIENTO DE LA VIA CAJICA TABIO DESDE CARULLA HASTA ENTRADA A LA ALQUERIA DE CAJICA SEGÚN EL CONVENIO ICCU 1074 DE 2017"</t>
  </si>
  <si>
    <t xml:space="preserve"> VF Asegurar  al 100% el mantenimiento de parques, zonas verdes, jardines y de recreacion de los edificios publicos, sedes y subsedes de instituciones educativas, jardines infantiles</t>
  </si>
  <si>
    <t>Realizar el Mantenimiento y pavimentacion de la vía de la bajada al molino de la vereda canelón de l municipio de Cajicá</t>
  </si>
  <si>
    <t>km</t>
  </si>
  <si>
    <t>Cuatro (4) kilómetros de vías rurales pavimentadas. ODS 11</t>
  </si>
  <si>
    <t>Número de kilómetros de vías rurales pavimentadas</t>
  </si>
  <si>
    <t>Asegurar al 100% la publicidad por medio de impresos para la ejecucion de obras de Infraestructura Vial</t>
  </si>
  <si>
    <t>Garantizar al 100% el apoyo a la Secretaría de infraestructura y Obras Públicas en la  supervisión de obras</t>
  </si>
  <si>
    <t>PORCENTAJE</t>
  </si>
  <si>
    <t>16 - Desarrollo Rural y Agropecuario</t>
  </si>
  <si>
    <t>Cuatro (4) kilómetros de vías rurales pavimentadas. ODS 12</t>
  </si>
  <si>
    <t xml:space="preserve"> REHABILITACION Y MANTENIMIENTO AL 100%  DE LA VIA CAJICA TABIO DESDE CARULLA HASTA ENTRADA A LA ALQUERIA DE CAJICA, SEGÚN EL CONVENIO ICCU 1074 DE 2017.</t>
  </si>
  <si>
    <t>VF. CONSTRUCCION DE ANDENES AL 100% Y , MANTENIMIENTO  DE LA CARRERA 4 HASTA EL CONJUNTO RESIDENCIAL TERRAZAS DE CAJICÁ Y LAS VÍAS INTERNAS DEL BARRIO LA ESPERANZA</t>
  </si>
  <si>
    <t xml:space="preserve">PAVIMENTAR AL 100%  LA VIA PUENTE PERALTA EN EL MUNICIPIO DE CAJICA </t>
  </si>
  <si>
    <t>Asegurar  al 100% la interventoria integral de la " MANTENIMIENTO Y PAVIMENTACIÓN DE LA VIA PUENTE PERALTA DE LA VEREDA CANELÓN, DEL MUNICIPIO DE CAJICÁ DEPARTAMENTO DE CUNDINAMARCA"</t>
  </si>
  <si>
    <t>VF. PAVIMENTAR AL 100%   LAS VIAS DEL SECTOR SANTA INES EN LA VEREDA CHUNTAME</t>
  </si>
  <si>
    <t>VF. Asegurar  al 100% la interventoria integral de la " REHABILITACION Y MANTENIMIENTO POR MEDIO DE ESTABILIZACION QUIMICA, DE LA VIAS  DEL SECTOR SANTA INES VEREDA CHUNTAME, DEL MUNICIPIO DE CAJICÁ DEPARTAMENTO DE CUNDINAMARCA.</t>
  </si>
  <si>
    <t>VF. Realizar el Mantenimiento y pavimentacion de la vía de la bajad al molino de la vereda canelón de l municipio de Cajicá</t>
  </si>
  <si>
    <t>Asegurar  al 100% la interventoria integral del " MANTENIMIENTO Y PAVIMENTACIÓN DE LA VÍA DE LA BAJADA AL MOLINO DE LA VEREDA CANELÓN, DEL MUNICIPIO DE CAJICÁ DEPARTAMENTO DE CUNDINAMARCA</t>
  </si>
  <si>
    <t xml:space="preserve">Realizar el mantenimiento de las vias urbanas y rurales por medio de reparcheo  </t>
  </si>
  <si>
    <t>16 - Orden Territorial</t>
  </si>
  <si>
    <t xml:space="preserve"> 24. Cajicá territorio en orden para la paz</t>
  </si>
  <si>
    <t>Una (1) revisión extraordinaria al Plan Básico de Ordenamiento Territorial -PBOT.para garantizar el incremento de areas de suelos para la productividad y el 70% del suelo con actividad corredor vial ordenado, 6 M2 de superficie verde urbana por habitante y 8 M2 de espacio publico efectivo por habitante. ODS 11</t>
  </si>
  <si>
    <t>Número de revisiones extraordinarias al Plan Básico de Ordenamiento Territorial</t>
  </si>
  <si>
    <t>Revisar al 100% los proyectos urbanisticos radicados en la oficina de planeacion.</t>
  </si>
  <si>
    <t>Garantizar al 100% el funcionamiento de la ventanilla de atenciòn a usuarios  de la secretaria de Planeaciòn.</t>
  </si>
  <si>
    <t>Realizar  un avaluo de los bienes inmuebles del municipio de aquellos sobre los cuales de tenga legitimamente un interes admiistrativo, fiscal o jurídico directamente para su afectación.</t>
  </si>
  <si>
    <t>Una (1) Política Pública para la recuperación y utilización del espacio público formulada y en implementación</t>
  </si>
  <si>
    <t>Número de Políticas Públicas formuladas y en implementación</t>
  </si>
  <si>
    <t>PAS EXIG 2017.Formular  una Política Pública para la recuperación y utilización del espacio público</t>
  </si>
  <si>
    <t>Realizar una actualización del inventario del espacio público</t>
  </si>
  <si>
    <t xml:space="preserve">Incorporar 10 nuevas hectáreas de espacio publico </t>
  </si>
  <si>
    <t>Hectáreas</t>
  </si>
  <si>
    <t>Construir  y mejorar al 100%   ciclovias, andenes, vias peatonales y/o alamedas ( via Cajicá chía costado oriental) del municipio de Cajicá</t>
  </si>
  <si>
    <t>Realizar al 100% la interventoria  tecnica,  para el ocntrato de construccion  y/o mejormiento de cilcovias, andenes, vias peatonales y/o alamedas ( via Cajicá chía costado oriental) del municipio de Cajicá</t>
  </si>
  <si>
    <t xml:space="preserve"> Mantenimiento de Andenes urbanos del municipio Cajicá Cundinamarca, por medio de la Adición COP 015 de 2017</t>
  </si>
  <si>
    <t>Metros</t>
  </si>
  <si>
    <t xml:space="preserve">Ejecución al 100% de proyectos financiados con presupuestos participativos. Construir andenes en las jurisdicciones de las Jac La Estación y Gran Colombia. </t>
  </si>
  <si>
    <t>Una (1) Junta del Patrimonio conformada y en operación. ODS 11</t>
  </si>
  <si>
    <t>Número de juntas del patrimonio conformada y en operación</t>
  </si>
  <si>
    <t>VF. Identificación, valorización y reglamentación del patrimonio cultural mueble, inmueble del Municipio de Cajicá</t>
  </si>
  <si>
    <t xml:space="preserve">Implementar el 100% del plan de manejo del patrimonio cultural </t>
  </si>
  <si>
    <t>Apoyar el funcionamiento al 100% de la Junta de Patrimoniio con publicidad.</t>
  </si>
  <si>
    <t>Un (1) Sistema de Información Geográfica desarrollado para el control y seguimiento al ordenamiento territorial. ODS 11</t>
  </si>
  <si>
    <t>Número de Sistemas de Información Geográfica desarrollado</t>
  </si>
  <si>
    <t>Actualizar al 100% el Sistema de Información Geográfica ( licencia y profesional)</t>
  </si>
  <si>
    <t>Una (1) Nomenclatura vial y residencial actualizada. ODS 11</t>
  </si>
  <si>
    <t>Número de nomenclaturas viales y residenciales actualizadas</t>
  </si>
  <si>
    <t xml:space="preserve">VF. Actualizar al 100%  la nomenclaturas viales y residenciales </t>
  </si>
  <si>
    <t>Una (1) estratificación urbana y rural actualizada. ODS 11</t>
  </si>
  <si>
    <t>Número de estratificaciones urbanas y rurales actualizadas</t>
  </si>
  <si>
    <t>Actualizar  al 100% la Estratificación Urbana y Rural del Municipio a través de equipo de trabajo (3 técnicos, 1 ingeniera catastral, profesional SUI)</t>
  </si>
  <si>
    <t>Apoyar al 100% la estratificación urbana y rural  a traves del Comité de estratificación municipal</t>
  </si>
  <si>
    <t xml:space="preserve">Apoyar al 100% la estratificación urbana y rural mediante  publicidad </t>
  </si>
  <si>
    <t>Un (1) Régimen de multas y sanciones por infracciones de tipo urbanístico y violación al espacio público establecido y en funcionamiento</t>
  </si>
  <si>
    <t>Número de regímenes de multas y sanciones en funcionamiento</t>
  </si>
  <si>
    <t>Apoyar la logística de las visitas para vigilancia de espacio publico e infracciones urbanísticas  a través del alquiler de un vehículo</t>
  </si>
  <si>
    <t xml:space="preserve">Apoyar al 100%  la implementación del régimen de multas y sanciones mediante  publicidad </t>
  </si>
  <si>
    <t>Implementar un régimen de multas y sanciones  mediante  un equipo de trabajo ( 2 arquitectos y 2 técnicos)</t>
  </si>
  <si>
    <t>Un (1) Banco Inmobiliario creado y en funcionamiento</t>
  </si>
  <si>
    <t>Número de Bancos Inmobiliarios creados y en funcionamiento</t>
  </si>
  <si>
    <t>Desarrollar un software para automatización de los inmuebles del municipio</t>
  </si>
  <si>
    <t>Software</t>
  </si>
  <si>
    <t>Apoyar al 100% las Actividades  logística publicitarias realizadas en la Secretaría de  Planeación en el marco de un Banco Inmobiliario</t>
  </si>
  <si>
    <t>Garantizar al 100% el funcionamiento del banco inmobiliario con equipo de trabajo  ( 1 abogado, 1 contador, 1 técnico )</t>
  </si>
  <si>
    <t>Realizar avaluo al 100% de los bienes inmuebles por concepto de cesiones del Municipio.</t>
  </si>
  <si>
    <t>Un (1) Plan de Incentivos de Compensación por mantenimiento a los tratamientos de conservación y protección  de inmuebles de patrimonio cultural formulado y en marcha. ODS 11</t>
  </si>
  <si>
    <t>Número de Planes de Incentivos de compensación formulado y en marcha</t>
  </si>
  <si>
    <t xml:space="preserve"> 25. Cajicá planea e integra región</t>
  </si>
  <si>
    <t>Una (1) Campaña de sisbenización implementada. ODS 10</t>
  </si>
  <si>
    <t>Número de campañas de sisbenización implementada</t>
  </si>
  <si>
    <t>Garantizar al 100% la implementación de la  Sisbenización con la población del Municipio de Cajicá (5 técnicos)</t>
  </si>
  <si>
    <t>Apoyo al 100%  la campaña de sisbenización  mediante transporte</t>
  </si>
  <si>
    <t>Apoyar al 100% el levantamiento de información con equipos tecnológicos</t>
  </si>
  <si>
    <t>Adquirir un digiturno para la ficina de SISBEN</t>
  </si>
  <si>
    <t>Una (1) Política Pública de Desarrollo 2035 a largo plazo formulada y en implementación.. ODS 11</t>
  </si>
  <si>
    <t>Número de Políticas Públicas de desarrollo a largo plazo formulada e implementada</t>
  </si>
  <si>
    <t>Implementar al 10%  la Política Pública 2035</t>
  </si>
  <si>
    <t>Un (1) Sistema de Información Integral y Georreferenciado en funcionamiento. ODS 11</t>
  </si>
  <si>
    <t>Número de Sistemas de Información Integral y Georreferenciado funcionando</t>
  </si>
  <si>
    <t>Meta repetida</t>
  </si>
  <si>
    <t>Un (1) Programa de Integración Regional formulado y en implementación. ODS 17</t>
  </si>
  <si>
    <t>Número de Programas de Integración Regional formulados e implementados</t>
  </si>
  <si>
    <t xml:space="preserve">Formular  un programa de integración regional </t>
  </si>
  <si>
    <t xml:space="preserve">Implementar al 10% el programa de integración regional </t>
  </si>
  <si>
    <t>Un (1) Plan de Ordenamiento Territorial Regional en formulación y ejecución. ODS 17</t>
  </si>
  <si>
    <t>Número de Planes de Ordenamiento Territorial  formulado y ejecutado</t>
  </si>
  <si>
    <t>Una (1) Oficina de Catastro Regional en operación. ODS 17</t>
  </si>
  <si>
    <t xml:space="preserve">Número de Oficinas de Catastro Regional operando </t>
  </si>
  <si>
    <t>Cuatro (4) evento de interés regional con epicentro en Cajicá</t>
  </si>
  <si>
    <t>Número de eventos de interés regional con epicentro en Cajicá</t>
  </si>
  <si>
    <t xml:space="preserve">Realizar  un encuentro regional de Planeación </t>
  </si>
  <si>
    <t xml:space="preserve"> 18 - Empleo</t>
  </si>
  <si>
    <t xml:space="preserve"> 26. Con empleo vives bien</t>
  </si>
  <si>
    <r>
      <t>Un (1) Sistema de</t>
    </r>
    <r>
      <rPr>
        <sz val="11"/>
        <color rgb="FFFF0000"/>
        <rFont val="Calibri"/>
        <family val="2"/>
        <scheme val="minor"/>
      </rPr>
      <t xml:space="preserve"> Tele</t>
    </r>
    <r>
      <rPr>
        <sz val="11"/>
        <color theme="1"/>
        <rFont val="Calibri"/>
        <family val="2"/>
        <scheme val="minor"/>
      </rPr>
      <t>trabajo implementado y en funcionamiento. ODS 18</t>
    </r>
    <r>
      <rPr>
        <sz val="11"/>
        <color theme="1"/>
        <rFont val="Calibri"/>
        <family val="2"/>
        <scheme val="minor"/>
      </rPr>
      <t/>
    </r>
  </si>
  <si>
    <t xml:space="preserve">Número de Sistemas de teletrabajo implementado y en funcionamiento </t>
  </si>
  <si>
    <t xml:space="preserve">Apoyar al 100% el  desarrollo del  Pacto para la implementación del  Teletrabajo </t>
  </si>
  <si>
    <t xml:space="preserve"> 17 - Empleo</t>
  </si>
  <si>
    <t>Treinta y ocho (38) Convenios Municipio - Universidad- SENA- Empresa celebrados promueven la reciprocidad, capacitación-empleo. ODS 10</t>
  </si>
  <si>
    <t xml:space="preserve">Número de Convenios Municipio celebrados </t>
  </si>
  <si>
    <t xml:space="preserve"> Apoyar al 100% el funcionamiento del Politécnico de la Sabana </t>
  </si>
  <si>
    <t>Garantizar al 100% los servicios de vigilincia del Politecnico y otros convenios.</t>
  </si>
  <si>
    <t>Un (1) Sistema de información de seguimiento y monitoreo a la empleabilidad implementado y en funcionamiento. . ODS 11</t>
  </si>
  <si>
    <t>Número de Sistemas de información de seguimiento y monitoreo a la empleabilidad implementado y en funcionamiento</t>
  </si>
  <si>
    <t>Un (1) Pacto de empleabilidad formal con el sector privado celebrado y en operación. ODS 17</t>
  </si>
  <si>
    <t xml:space="preserve">Número de Pactos de empleabilidad formal con el sector privado Celebrado y en operación </t>
  </si>
  <si>
    <t>Realizar al 100% seguimiento a la realización del Pacto de empleabilidad.</t>
  </si>
  <si>
    <t>Ocho (8) Ferias de empleo semestrales. ODS 10</t>
  </si>
  <si>
    <t>Número de Ferias de empleo semestrales</t>
  </si>
  <si>
    <t xml:space="preserve">Estructuracion , desarrollo, ejecucion, y logistica general para el correcto desarrollo de la Feria Gastronomica </t>
  </si>
  <si>
    <t>Quince (15) Programas de capacitación para vinculación laboral. ODS 10</t>
  </si>
  <si>
    <t>Número de Programas de capacitación para vinculación laboral en funcionamiento</t>
  </si>
  <si>
    <t>Dos mil (2000) Personas certificadas en competencias laborales. ODS 10</t>
  </si>
  <si>
    <t>Número de Personas certificadas en competencias laborales</t>
  </si>
  <si>
    <t>Una (1) Oficina de Empleo institucionalizada y operando. ODS 8</t>
  </si>
  <si>
    <t>Número de Oficinas de Empleo institucionalizada y operando</t>
  </si>
  <si>
    <t>Fortalecer al 100 % el sistema de información para el empleo por medio de un profesional</t>
  </si>
  <si>
    <t>1 de mayo</t>
  </si>
  <si>
    <t>30 de Diciembre</t>
  </si>
  <si>
    <t>Actualizar al 100%  la pagina web de empleo www.empleocajica.com</t>
  </si>
  <si>
    <t>1 de Octubre</t>
  </si>
  <si>
    <t>1 de Noviembre</t>
  </si>
  <si>
    <t>18 -Servicios públicos complementarios</t>
  </si>
  <si>
    <t xml:space="preserve"> 27. Servicios públicos para la gente, sostenibilidad para el ambiente</t>
  </si>
  <si>
    <t>Cien (100%)  de acometidas de energía eléctrica nuevas en las unidades de vivienda aprobadas por la Secretaría de Planeación instaladas. ODS 7</t>
  </si>
  <si>
    <t xml:space="preserve">Porcentaje de acometidas de energía eléctrica nuevas instaladas </t>
  </si>
  <si>
    <t>no es competencia del municipio</t>
  </si>
  <si>
    <t>Mil doscientas doce (1212)  acometidas de gas nuevas instaladas. ODS 11</t>
  </si>
  <si>
    <t>Número de acometidas de gas nuevas instaladas</t>
  </si>
  <si>
    <t>Gestionar la Instalación 300 nuevas acometidas de gas natural nuevas</t>
  </si>
  <si>
    <t>Cuatrocientos (400) lámparas  de expansión de redes de alumbrado público en tecnología LED. ODS 7</t>
  </si>
  <si>
    <t xml:space="preserve">Número deluminariasde expansión </t>
  </si>
  <si>
    <t xml:space="preserve">Instalar 100 lámparas nuevas en expansión y mantenimiento  de redes de alumbrado publico </t>
  </si>
  <si>
    <t>Una (1) oficina de atención al usuario operando paras energía y gas. ODS 9</t>
  </si>
  <si>
    <t>Número de oficinas de atención al usuario operando</t>
  </si>
  <si>
    <t>no es comeptencia del municipio</t>
  </si>
  <si>
    <t>Cuatro (4) Campañas de sensibilización para la disminución de consumo de energía. ODS 7</t>
  </si>
  <si>
    <t xml:space="preserve">Número de Campañas de sensibilización </t>
  </si>
  <si>
    <t xml:space="preserve">Realizar una campaña de cultura para disminuir el consumo de energía </t>
  </si>
  <si>
    <t>Un (1) Programa Plan de Incentivos al ahorro de energía implementado. ODS 7</t>
  </si>
  <si>
    <t>Número de Programas implementados</t>
  </si>
  <si>
    <t>Formular un plan de incentivos  de ahorro de energía</t>
  </si>
  <si>
    <t xml:space="preserve"> 19 -Transporte</t>
  </si>
  <si>
    <t xml:space="preserve"> 28. Transporte seguro para el desarrollo</t>
  </si>
  <si>
    <t xml:space="preserve">Una (1) Institucionalidad para el manejo de Tránsito, Transporte y Movilidad creada y funcionando 
</t>
  </si>
  <si>
    <t xml:space="preserve">Número de institucionalidades creadas y funcionando </t>
  </si>
  <si>
    <t>Apoyar al 100% el funcionamiento de la Secretaría de Transporte y Movilidad  con equipo de trabajo ( Profesional ingeniero , y profesional abogado, )</t>
  </si>
  <si>
    <t>SECRETARÍA DE M0VILIDAD</t>
  </si>
  <si>
    <t>Apoyar al 100% el funcionamiento de la Secretaría de Transporte y Movilidad  con equipo de trabajo ( Profesional experto -ingeniero de vías)</t>
  </si>
  <si>
    <t>Un (1 )Plan de Movilidad ajustado e implementado</t>
  </si>
  <si>
    <t>Número de Planes de Movilidad ajustados e implementados</t>
  </si>
  <si>
    <t xml:space="preserve">Implementar al 20% el plan de movilidad municipal </t>
  </si>
  <si>
    <t xml:space="preserve"> Implementar  al 50%  el Plan local de Seguridad vial.</t>
  </si>
  <si>
    <t xml:space="preserve">Implementar el 50 %  Plan estratégico de control al cumplimiento al marco normativo en transporte , </t>
  </si>
  <si>
    <t>Implementar al 50% del Plan estratégico de seguridad vial del municipio</t>
  </si>
  <si>
    <t>Realizar  al 100%  mantenimiento  de semáforos del municipio, a través de la asistencia técnica especializada.</t>
  </si>
  <si>
    <t xml:space="preserve">Realizar  al 100%  mantenimiento y compra de la señalización vertical y horizontal vial </t>
  </si>
  <si>
    <t>Construir alamedas y andenes al 100% por la via Cajica a Zipaquira</t>
  </si>
  <si>
    <t>Cuatro (4) Planes de incentivos para motivar el uso de parqueaderos y transporte público formulado e implementado. ODS 11</t>
  </si>
  <si>
    <t>Número de Planes de Incentivos formulados e implementados</t>
  </si>
  <si>
    <t xml:space="preserve">Formular un plan de incentivos para motivar el uso de parqueaderos </t>
  </si>
  <si>
    <t>Cuanto (4) Convenios o alianzas estratégicas con gremio transportador-propietarios de parqueaderos-policías de transito -universidades-SENA celebrados. ODS 11</t>
  </si>
  <si>
    <t>Número de Convenios o alianzas estratégicas celebrados</t>
  </si>
  <si>
    <t>Alianzas estratégicas con gremio transportador-Alianza con la policía y colegios del Municipio para promover el uso adecuado de las vías. Alianza con el Sena para capacitación</t>
  </si>
  <si>
    <t>Una (1) Campaña de cultura ciudadana en movilidad implementada. ODS 11</t>
  </si>
  <si>
    <t>Número de Campañas de cultura ciudadanas implementadas</t>
  </si>
  <si>
    <t xml:space="preserve"> Implementar 1 estrategia de cultura ciudadana en el Municipio, mediante un grupo de personas expertas en actividades lúdicas que realicen actos teatrales y entreguen material pedagógico a los usuarios del sistema vial. </t>
  </si>
  <si>
    <t xml:space="preserve">Realizar al 100% la promoción y divulgación de los temas de la Secretaria de Movilidad   (  cartillas , volantes y afiches ) </t>
  </si>
  <si>
    <t xml:space="preserve"> 20 -Transporte</t>
  </si>
  <si>
    <t>Una (1) Campaña de cultura ciudadana en movilidad implementada. ODS 12</t>
  </si>
  <si>
    <t>PAS EX 2017 desarrollar una campaña de promocion y divulgacion pedagogica y ludica para la sensibilizacion y culturización de la comunidad para mejorar el compotameinto en cuestion de civismo y cultura vial en el mun de cajica</t>
  </si>
  <si>
    <t>Numero de campañas</t>
  </si>
  <si>
    <t>Un (1) Pacto por la movilidad de Cajicá celebrado. ODS 11</t>
  </si>
  <si>
    <t xml:space="preserve">Número de Pactos por la movilidad de Cajicá celebrado </t>
  </si>
  <si>
    <t xml:space="preserve">Realzar el día de la movilidad en Cajicá </t>
  </si>
  <si>
    <t>Un (1) Plan integrado de transporte formulado e implementado. ODS 11</t>
  </si>
  <si>
    <t>Número de Planes integrados de transporte formulados e implementados</t>
  </si>
  <si>
    <t xml:space="preserve">      </t>
  </si>
  <si>
    <t xml:space="preserve">Cambiar al 100% de tarjetas de operación del servicios de transporte público </t>
  </si>
  <si>
    <t>Una (1) Jornada anual para motivar alternativas de movilidad a pie y en bicicletas o sistemas de energías limpias. ODS 11</t>
  </si>
  <si>
    <t xml:space="preserve">Número de Jornadas anuales </t>
  </si>
  <si>
    <t>Implementar 1 estrategia para el uso de medios alternativos de transporte, a pie, en bicicleta o medios no contaminantes, a través de la entrega de elementos e incentivos a los usuarios del sistema vial. 2 parte</t>
  </si>
  <si>
    <t>Realizar mantenimiento  a las 30 bicicletas públicas del Municipio a través de un servicio técnico</t>
  </si>
  <si>
    <t>Mantener aseguradas treinta (30) bicicletas de las estaciones públicas</t>
  </si>
  <si>
    <t>Cinco (5) Nuevos kilómetros de vías urbanas construidas. ODS 11</t>
  </si>
  <si>
    <t>Número de nuevos kilómetros de vías urbanos construidas</t>
  </si>
  <si>
    <t>Compra de predio para construcción de glorita entrada a Cajicá</t>
  </si>
  <si>
    <t>Diecisiete, cinco (17,5) kilómetros de vías urbanas mantenidos permanentemente. ODS 11</t>
  </si>
  <si>
    <t>Número de kilómetros de vías urbanas mantenidas permanentemente</t>
  </si>
  <si>
    <t xml:space="preserve">Realizar mantenimiento  y reposición de carpeta asfáltica (reparcheo) de 1  Km de  vías urbanas </t>
  </si>
  <si>
    <t>kilómetros</t>
  </si>
  <si>
    <t>Garantizar al 100% la pavimentación de la calle 5 sur</t>
  </si>
  <si>
    <t>VF. Interventoría técnica, vigilancia administrativa, ambiental financiera, contable y jurídica para la obra cuyo objeto es: Construcción de andenes, mantenimiento y pavimentación de la carrera 4 desde la calle 7 hasta el conjunto residencial terrazas de Cajicá y las vías internas del barrio la esperanza del municipio de Cajicá departamento de Cundinamarca</t>
  </si>
  <si>
    <t>Asegurar  al 100% la interventoria integral de la "CONSTRUCCION DE ANDENES, MANTENIMIENTO Y PAVIMENTACION DE LA CARRERA 4 DESDE LA CALLE 7 HASTA EL CONJUNTO RESIDENCIAL TERRAZAS DE CAJICA Y LAS VIAS INTERNAS DEL BARRIO LA ESPERANZA DEL MUNICIPIO DE CAJICÁ DEPARTAMENTO DE CUNDINAMARCA"</t>
  </si>
  <si>
    <t>Cincuenta (50%) de avance en el proyecto Vía variante Cajicá - Hato grande. ODS 11</t>
  </si>
  <si>
    <t>Porcentaje de variante Cajicá - Hato grande</t>
  </si>
  <si>
    <t xml:space="preserve">Asistir al 100% de las reuniones informativas convocadas por la concesión  Acces Norte - proyecto vial nacional </t>
  </si>
  <si>
    <t>Una (1) Glorieta de intersección vía Molino Toyonorte. ODS 11</t>
  </si>
  <si>
    <t>Número de Glorietas de ingreso y salida</t>
  </si>
  <si>
    <t xml:space="preserve"> Una (1) Glorieta de ingreso y salida-suroccidental bogota-cajica-tabio. ODS 11</t>
  </si>
  <si>
    <t xml:space="preserve">Número de Glorietas de intersección </t>
  </si>
  <si>
    <t>Cincuenta (50%) Vía molino  Toyonorte construida ODS 11</t>
  </si>
  <si>
    <t xml:space="preserve">Porcentaje de Vía </t>
  </si>
  <si>
    <t xml:space="preserve"> 20 -Tecnologías de la Información y Comunicación - TIC</t>
  </si>
  <si>
    <t xml:space="preserve"> 29. + Tecnología + Oportunidades + Calidad de Vida</t>
  </si>
  <si>
    <t>Una (1) Entidad responsable de las TIC'S creada y en funcionamiento</t>
  </si>
  <si>
    <t>Número de entidades creadas y en funcionamiento</t>
  </si>
  <si>
    <t>Apoyar al 100%  el funcionamiento de la dirección e las Tics con equipo de trabajo ( 3 ingenieros, 3 técnicos )</t>
  </si>
  <si>
    <t>Realizar un mantenimiento preventivo y correctivo de la infraestructura tecnologica de la Alcaldía Municipal.</t>
  </si>
  <si>
    <t>Realizar un mantenimiento de las zonas WIFI e internet comunitario del municipio de Cajicá.</t>
  </si>
  <si>
    <t xml:space="preserve"> 21 -Tecnologías de la Información y Comunicación - TIC</t>
  </si>
  <si>
    <t>Adquirir 5 elementos tecnológicos para la implementación de espacios digitales.</t>
  </si>
  <si>
    <t>Adquirir e implementar 4 herramientas de protección de datos y seguridad informática  para los equipos de cómputo de la Alcaldía Municipal</t>
  </si>
  <si>
    <t>Renovación de 200 cuentas de cooreo electrónico y suministro de 50 cuentas nuevas para los funcionarios de la Alcaldía de Cajicá.</t>
  </si>
  <si>
    <t>Adquirir e implementar una solución FIREWALL de red para la seguridad perimetral de la información de la Alcaldía Municipal.</t>
  </si>
  <si>
    <t>Adquirir 2  licencias de adobe creative cloud y 1 autodesk autocad para la Alcaldía Municipal de Cajicá</t>
  </si>
  <si>
    <t>Apoyar tecnologicamente al 100% la adminsitración municipal con la aqduisición de equipos.</t>
  </si>
  <si>
    <t>Ocho (8) Proyectos tecnológicos al servicio del ciudadano implementados</t>
  </si>
  <si>
    <t>Número de Proyectos tecnológicos al servicio del ciudadano implementados</t>
  </si>
  <si>
    <t>Apoyar la implementación del software de caracterización de personas víctimas del conflicto armado del municipio de Cajicá.</t>
  </si>
  <si>
    <t>Cuatro (4) Convenios o alianzas con universidades, empresa SENA celebrados en beneficio del fomento a las TIC y al emprendimiento tecnológico.</t>
  </si>
  <si>
    <t>Desarrollar 2 Convenios o alianzas con universidades, empresa SENA celebrados en beneficio del fomento a las TIC y al emprendimiento tecnológico</t>
  </si>
  <si>
    <t>Un (1) Plan de Cultura Tecnológica formulado e implementado entre los diferentes grupos etareos del Municipio</t>
  </si>
  <si>
    <t>Número de Planes de Cultura Tecnológica formulado e implementado</t>
  </si>
  <si>
    <t>Diseño del Plan de cultura tecnológica de acuerdo a los lineamientos de la Política Pública</t>
  </si>
  <si>
    <t>Un (1) Plan de Incentivos para motivar el desarrollo de software o aplicaciones tecnológicas por residentes de Cajicá</t>
  </si>
  <si>
    <t>Número de Planes de Incentivos motivados</t>
  </si>
  <si>
    <t>Diseñar del Plan de incentivos.</t>
  </si>
  <si>
    <t>Tres (3) zonas WIFI gratuita instaladas en el municipio</t>
  </si>
  <si>
    <t>Número de zonas WIFI gratuitas instaladas en el Municipio</t>
  </si>
  <si>
    <t>Implementar 1 zona WIFI en el municipio</t>
  </si>
  <si>
    <t>Diez (10)Espacios digitales gratuitos al servicio del ciudadano</t>
  </si>
  <si>
    <t>Número de Espacios digitales gratuitos al servicio del ciudadano</t>
  </si>
  <si>
    <t>Implementar 4 espacios digitales para la población del municipio</t>
  </si>
  <si>
    <t>21 -Competitividad, Ciencia, tecnología, Emprendimiento e Innovación -CCTEI-</t>
  </si>
  <si>
    <t>30. Cajicá abre las puertas a Competitividad, Ciencia, tecnología, Emprendimiento e Innovación -CCTEI-</t>
  </si>
  <si>
    <t xml:space="preserve">Una (1) Política Pública de desarrollo económico, competitividad, ciencia, innovación y tecnología formulada e implementada. ODS 9 </t>
  </si>
  <si>
    <t>Número de Políticas Públicas formuladas e implementadas</t>
  </si>
  <si>
    <t>Una (1) Institucionalidad para la CCTEI - Comité de  ciencia, tecnología, emprendimiento  e innovación  creada y operando. ODS 10</t>
  </si>
  <si>
    <t xml:space="preserve"> Número de Institucionalidades creadas y operando</t>
  </si>
  <si>
    <t>Apoyar al 100% el funcionamiento del CCTEI.</t>
  </si>
  <si>
    <t>Apoyar al 100% con publicidad  el CCTEI</t>
  </si>
  <si>
    <t>Doce (12) Actividades de encuentros intergeneracionales realizados como parte de la transferencia del conocimiento. ODS 10</t>
  </si>
  <si>
    <t>Número de actividades de encuentros realizadas</t>
  </si>
  <si>
    <t xml:space="preserve">Desarrollar 3 encuentros intergeneracionales </t>
  </si>
  <si>
    <t xml:space="preserve">Ocho (8) Proyectos de ciencia, emprendimiento, innovación y tecnología presentados por los diferentes ciclos de vida a instancias del orden Departamental, Nacional y de Cooperación Internacional. ODS 9 </t>
  </si>
  <si>
    <t>Número de Proyectos de ciencia, emprendimiento, innovación y tecnología presentados</t>
  </si>
  <si>
    <t>realizar 1 convenio para Promover, capacitar  y orientar a los diferentes grupos Etáreos en el desarrollo de proyectos de CCTEI</t>
  </si>
  <si>
    <t>Desarrollar un concurso de proyectos de ciencia, emprendimiento, innovación y tecnología</t>
  </si>
  <si>
    <t>Concursos</t>
  </si>
  <si>
    <t xml:space="preserve">Un (1) Estudio y Diseño del Parque de Ciencia, Tecnología, Emprendimiento e Innovación. ODS 9 
</t>
  </si>
  <si>
    <t xml:space="preserve">Número de Estudios y Diseños  del Parque de Ciencia, Tecnología, Emprendimiento e Innovación 
</t>
  </si>
  <si>
    <t>VF. Realizar  al 100% los estudios y diseños del Parque de Ciencia , tecnología, emprendimiento e innovación, en el marco del convenio con la Gobenracion de Cundinamarca</t>
  </si>
  <si>
    <t xml:space="preserve">Un (1) Programa de sello de calidad Fortaleza de Piedra como acción de reconocimiento. ODS 9 </t>
  </si>
  <si>
    <t>Número de programas</t>
  </si>
  <si>
    <t xml:space="preserve">Desarrollar al 100% el plan de acción de el Sello de calidad fortaleza de piedra </t>
  </si>
  <si>
    <t>22 -Competitividad, Ciencia, tecnología, Emprendimiento e Innovación -CCTEI-</t>
  </si>
  <si>
    <t>Un (1) Programa de sello de calidad Fortaleza de Piedra como acción de reconocimiento. ODS 10</t>
  </si>
  <si>
    <t>Conmemoración Día del artesano</t>
  </si>
  <si>
    <t>Garantizar al 100% los Impresos y publicaciones para fortalecer el programa de sello de calidad.</t>
  </si>
  <si>
    <t xml:space="preserve">Ocho (8) convenios o alianzas estratégicas que impulsan el programa de ciencia, tecnología, emprendimiento e innovación - CCTEI celebrados. ODS 9 </t>
  </si>
  <si>
    <t>Número de convenios o alianzas estratégicas celebrados.</t>
  </si>
  <si>
    <t>meta repetida</t>
  </si>
  <si>
    <t xml:space="preserve"> 3. Ambiente sano- cero riesgo, nuestro compromiso</t>
  </si>
  <si>
    <t>23 -Ambiente</t>
  </si>
  <si>
    <t xml:space="preserve"> 33. SIGAM Cajicá</t>
  </si>
  <si>
    <t>Una (1) política ambiental formulada e implementada. ODS 13</t>
  </si>
  <si>
    <t>Número de políticas Ambientales formuladas e implementadas.</t>
  </si>
  <si>
    <t xml:space="preserve">Revision al 100% de la agenda ambiental </t>
  </si>
  <si>
    <t xml:space="preserve">Implementar al 5% la política ambiental municipal </t>
  </si>
  <si>
    <t>Un (1) Plan de emergencias y desastres y mapa de riesgos , implementado. ODS 13</t>
  </si>
  <si>
    <t>Número de planes y mapas implementados.</t>
  </si>
  <si>
    <t xml:space="preserve">Implementar al 100% el plan de emergencias y desastres </t>
  </si>
  <si>
    <t>SECRETARÍA DE GOBIERNO Y PARTICIPACION COMUNITARIA</t>
  </si>
  <si>
    <t>Implementar al 100% las 3 estrategias de respuesta a emergencias y desastres</t>
  </si>
  <si>
    <t xml:space="preserve">Garantizar el mantenimiento correctivo y preventivo para el funcionamiento de los vehiculos de emergencias en el municipio </t>
  </si>
  <si>
    <t>Apoyar al 100% el funcionamiento del cuerpo de bomberos  (combustible, mantenimiento)</t>
  </si>
  <si>
    <t xml:space="preserve">Capacitar al 100% al cuerpo de bomberos </t>
  </si>
  <si>
    <t>Realizar una dotación al cuerpo de bomberos con implementos requeridos.</t>
  </si>
  <si>
    <t xml:space="preserve">Realizar un estudio de la estructura  y organización del cuerpo oficial de bomberos </t>
  </si>
  <si>
    <t>PASIVO EX 2017. Adquisición de elementos para el correcto desarrollo de las actividades propias del cuerpo oficial de bomberos del municipio de cajica, en cumplimiento del progrma 38 cero riesgo. Prevención y atencion</t>
  </si>
  <si>
    <t xml:space="preserve">PAS EX 2017Interventoria estudios y diseños para la construción del centro de atencion de emergencias cisaec en el municipio de cajica </t>
  </si>
  <si>
    <t xml:space="preserve">Garantizar la logistica para la realizacion de las capacitaciones con la comunidad </t>
  </si>
  <si>
    <t>dotar al cuerpo oficial de bomberos de Cajica, mediante la adquisición de un vehículo de emergencia rapida</t>
  </si>
  <si>
    <t xml:space="preserve">Una (1) Calculadora Ambiental Municipal diseñada e implementada.ODS 13
</t>
  </si>
  <si>
    <t xml:space="preserve">Número de calculadoras Ambientales implementadas.                                               </t>
  </si>
  <si>
    <t xml:space="preserve">Mantener actualizado al 100% el  software "Calculadora Ambiental municipal" </t>
  </si>
  <si>
    <t>Un (1) Plan de incentivos positivos y negativos implementado al cumplimiento de la normatividad ambiéntalos 13</t>
  </si>
  <si>
    <t>Número de planes de incentivos positivos y negativos implementados.</t>
  </si>
  <si>
    <t xml:space="preserve">Apoyar al 100% la celebración de fechas ambientales en el municipio a través de la entrega de estímulos a la población cajiqueña. Día Mundial de los Humedales, Día del Rio Bogotá, Día Mundial del Medio Ambiente, Día Mundial del agua </t>
  </si>
  <si>
    <t>Apoyar al 100%  las campañas de ahorro de energía y papel a través de la compra de cargadores</t>
  </si>
  <si>
    <t>Cuarenta (40) Jornadas de seguimiento y monitoreo, en apoyo con la CAR, para la reducción y control a la contaminación visual, atmosférica y al ruido. ODS 13</t>
  </si>
  <si>
    <t>Número de jornadas realizadas.</t>
  </si>
  <si>
    <t xml:space="preserve">Realizar 20 jornadas de monitoreo de contaminación  atmosférica, de ruido y ambiental mediante el apoyo de u profesional universitario </t>
  </si>
  <si>
    <t>Setenta (70) hectáreas adquiridas como áreas de proteccion.ODS 13</t>
  </si>
  <si>
    <t>Número de hectáreas de protección adquiridas.</t>
  </si>
  <si>
    <t xml:space="preserve">Realizar la identificación del 100% de  los predios de interés ambiental para ser incluidos en las áreas definidas por la CAR .  </t>
  </si>
  <si>
    <t>Dos (2)  convenios y/o alianzas para detener la pérdida de biodiversidad. ODS 15</t>
  </si>
  <si>
    <t>Número de convenios y/o alianzas para realizadas.</t>
  </si>
  <si>
    <t xml:space="preserve">Celebrar 1 alianza para la conservacion y proteccion del humedal con la Universidad Militar Nueva Granada </t>
  </si>
  <si>
    <t>Un (1) Inventario de ecosistemas terrestres y áreas estratégicas de alta importancia ambiental. ODS 15</t>
  </si>
  <si>
    <t>Número de inventarios a realizadas.</t>
  </si>
  <si>
    <t xml:space="preserve">Realizar al 100%  el  el Inventario de Ecosistemas terrestres y áreas estratégicas de Cajicá. </t>
  </si>
  <si>
    <t>Cuatro (4) Campañas de reforestación, para captura de CO2. ODS 15</t>
  </si>
  <si>
    <t>Número de campañas a realizadas.</t>
  </si>
  <si>
    <t>Adelantar labores  al 100% de control  y erradicación de retamo, en las zonas de reserva del municipio</t>
  </si>
  <si>
    <t>24 -Ambiente</t>
  </si>
  <si>
    <t>Cuatro (4) Campañas de reforestación, para captura de CO2. ODS 16</t>
  </si>
  <si>
    <t>VF  Desarrollar labores de establecimiento para la siembra forestal protectora de 13,116 arboles nativos, en zonas de importancia ambiental, cumpliendo con la medida de compensación interpuesta por la autoridad  competenteCAR expuesta en el informe tecnico dgoat nO 114 de fecha 12 de mayo de 2015, ante la intervencion de arboles en riesgo sobre la amrgen del cauce del rio frio en el municipio de cajica</t>
  </si>
  <si>
    <t>Numero de arboles</t>
  </si>
  <si>
    <t>29/02/2018</t>
  </si>
  <si>
    <t>24 -Vertimientos Rio Bogotá</t>
  </si>
  <si>
    <t xml:space="preserve"> 34. Río Bogotá y Río Frío nuestro compromiso</t>
  </si>
  <si>
    <t>Seis (6) actividades anuales implementadas para recolección y sensibilización frente a la no disposición de residuos solidos en las zonas de ronda de rio y afluentes.</t>
  </si>
  <si>
    <t>Número de actividades realizadas</t>
  </si>
  <si>
    <t>Garantizar al 100% el servicio de seguimeinto ambiental anual con la CAR</t>
  </si>
  <si>
    <t>Realizar 6  capacitaciones en temas relacionados al cuidado y protección del  ambiente en el municipio de Cajicá  a través de un profesional (Bióloga)</t>
  </si>
  <si>
    <t>Realizar la celebración del día del Río Bogotá</t>
  </si>
  <si>
    <t>Celebraciones</t>
  </si>
  <si>
    <t>Actualizar la poliza de cumplimiento No. 3003955, para liquidar el convenio de asociacion 1373 de 2014, celebrado entre la CAR, el municipio de Cajica y la EPC</t>
  </si>
  <si>
    <t>Actualizacion</t>
  </si>
  <si>
    <t>Cuatro (4) convenios para ejecución de obras para la descontaminación, protección y conservación  de cuerpos de agua y prevención de riesgos. ODS 6</t>
  </si>
  <si>
    <t>Número de obras ejecutadas.</t>
  </si>
  <si>
    <t>Dos (2) convenios para  la protección,  preservación  y conservación de ecosistemas estratégicos.ODS 15</t>
  </si>
  <si>
    <t>Número de convenios a realizar.</t>
  </si>
  <si>
    <t>esta meta se cumple con la meta 304</t>
  </si>
  <si>
    <t>25 -Vertimientos Rio Bogotá</t>
  </si>
  <si>
    <t xml:space="preserve"> 35. Gestiona ambiente</t>
  </si>
  <si>
    <t>Cinco mil (5.000) niños y niñas escolarizados y  sensibilizados en cultura ambiental ODS 13</t>
  </si>
  <si>
    <t>Número de personas a formadas y sensibilizadas.</t>
  </si>
  <si>
    <t>Realizar 6 capacitaciones en cultural ambiental. (Bióloga)</t>
  </si>
  <si>
    <t>26 -Vertimientos Rio Bogotá</t>
  </si>
  <si>
    <t>Un (1) convenio y/o alianza con la academia a fin de crear e impulsar un Diplomado Ambiental Juvenil . ODS 13</t>
  </si>
  <si>
    <t>Número de convenios  realizados.</t>
  </si>
  <si>
    <t>Presentacion al 100% del proyecto ambiental para implementar en la comunidad</t>
  </si>
  <si>
    <t>27 -Vertimientos Rio Bogotá</t>
  </si>
  <si>
    <t>Cinco mil  (5000) habitantes  en la población rural y urbana sensibilizados en la Cultura Ambiental. ODS 13</t>
  </si>
  <si>
    <t>Número de habitantes sensibilizados.</t>
  </si>
  <si>
    <t>Realizar  28 capacitaciones en cultural ambiental con JAC</t>
  </si>
  <si>
    <t>Adelantar labores  al 100%de control  y erradicación de retamo, en las zonas de reserva del municipio</t>
  </si>
  <si>
    <t>Capacitar 1500 personas en temas de manejo adecuado de residuos de posconsumo incluyendo Aceite Vegetal Usado UVU</t>
  </si>
  <si>
    <t>Personas capacitadas</t>
  </si>
  <si>
    <t>28 -Vertimientos Rio Bogotá</t>
  </si>
  <si>
    <t>Ocho (8) campañas educativas de reforestación con especies nativas y con participación comunitaria. ODS 13</t>
  </si>
  <si>
    <t>Número de campañas realizadas.</t>
  </si>
  <si>
    <t xml:space="preserve">Realizar 4 campañas de reforestación con especies nativas con participación comunitaria </t>
  </si>
  <si>
    <t>29 -Vertimientos Rio Bogotá</t>
  </si>
  <si>
    <t>Un (1) Programa de fomento e implementación de un  programa de reciclaje y separación en la fuente.ODS 13</t>
  </si>
  <si>
    <t xml:space="preserve"> </t>
  </si>
  <si>
    <t>Realizar al 100% un programa de reciclaje municipal</t>
  </si>
  <si>
    <t>01/012018</t>
  </si>
  <si>
    <t>32 -Vertimientos Rio Bogotá</t>
  </si>
  <si>
    <t xml:space="preserve">Un (1) Programa de fomento a la producción limpia y más limpia.ODS 13
</t>
  </si>
  <si>
    <t>Número de programas elaborados.</t>
  </si>
  <si>
    <t>Formular el programa de producción limpia para el municipio</t>
  </si>
  <si>
    <t>33 -Vertimientos Rio Bogotá</t>
  </si>
  <si>
    <t xml:space="preserve"> Un (1) Programa de  control a la contaminación
atmosférica .ODS13</t>
  </si>
  <si>
    <t>Número de programas realizados.</t>
  </si>
  <si>
    <t>Formular el programa de contaminación atmosférica  para el municipio</t>
  </si>
  <si>
    <t>.25 - Cambio Climático.</t>
  </si>
  <si>
    <t xml:space="preserve"> 36. Cajicá se adapta al cambio climático</t>
  </si>
  <si>
    <t xml:space="preserve">Ocho (8) campañas de adaptación al cambio climático. ODS 13
</t>
  </si>
  <si>
    <t xml:space="preserve">Realizar 4 capacitaciones de adaptación al cambio climático </t>
  </si>
  <si>
    <t>17/012/2018</t>
  </si>
  <si>
    <t xml:space="preserve">Realizar al 100% la 2 parte de la cartilla de adaptación al cambio climático </t>
  </si>
  <si>
    <t>Cuatro (4) diseños e implementación de planes y proyectos de adaptación y/o mitigación al cambio climático.ODS 13</t>
  </si>
  <si>
    <t>Número de planes implementados.</t>
  </si>
  <si>
    <t>Implementar 2 planes o proyectos de adapatación Y/o mitigación del cambio climático</t>
  </si>
  <si>
    <t>número</t>
  </si>
  <si>
    <t>Dos (2) alianzas para ejecución de obras de mitigación al cambio climático. ODS 13</t>
  </si>
  <si>
    <t>Número de alianzas realizadas.</t>
  </si>
  <si>
    <t xml:space="preserve">Mirar con prevención y atención de desastres </t>
  </si>
  <si>
    <t>Diez mil (10000) Metros lineales de vallados en mantenimiento y/o recuperados.ODS 13</t>
  </si>
  <si>
    <t>Número de metros lineales realizados.</t>
  </si>
  <si>
    <t xml:space="preserve">Mantener  limpios  10.000 metros lineales de vallados a través de la notificación a propietarios de predios donde cruza la red municipal de vallados  </t>
  </si>
  <si>
    <t>metros</t>
  </si>
  <si>
    <t>26 - Nuestro Compromiso con los Animales.</t>
  </si>
  <si>
    <t xml:space="preserve"> 37. Acojo, esterilizo y protejo: nuestro compromiso con los animales</t>
  </si>
  <si>
    <t>Un (1) Censo animal ( caninos y felinos) callejeros y domésticos ( mascotas).ODS 13</t>
  </si>
  <si>
    <t>Número de censos realizados.</t>
  </si>
  <si>
    <t xml:space="preserve">meta cumplida </t>
  </si>
  <si>
    <t>Una (1) política de protección animal formulada e implementada. ODS13</t>
  </si>
  <si>
    <t>Número de políticas elaboradas.</t>
  </si>
  <si>
    <t xml:space="preserve">formular al 100% la politica de proteccion animal. </t>
  </si>
  <si>
    <t>Un (1) programa de adopción de animales ( caninos y felinos) implementado. ODS 13</t>
  </si>
  <si>
    <t>Número de programas a realizadas.</t>
  </si>
  <si>
    <t>Implementar 1 programa de adopción animal enfocado a caninos y felinos en estado de abandono mediante un apoyo de un profesional medico veterinario</t>
  </si>
  <si>
    <t>Treinta y dos (32) campañas anuales en fomento de la cultura en tenencia responsable de animales.ODS13</t>
  </si>
  <si>
    <t>Número de campañas  elaboradas.</t>
  </si>
  <si>
    <t xml:space="preserve">Realizar 32 campañas de tenencia responsable y adopción de mascotas de acuerdo a la ley 746 de 2012 a través del apoyo de un equipo interdisciplinario  </t>
  </si>
  <si>
    <t>Ejecutar AL 100% un programa para  el manejo etico de la sobrepoblacion de palomas  primera etapa en el municipio de Cajicá</t>
  </si>
  <si>
    <t>Realizar al 100%  el seguimiento de los perros potencialmente peligrosos registrados en la secretaria de ambiente.</t>
  </si>
  <si>
    <t>Compra  de alimento al 100% para manutencion de los animales que se encuentran en el albergue de bienestar animal</t>
  </si>
  <si>
    <t xml:space="preserve">porcentaje </t>
  </si>
  <si>
    <t>28/09//2018</t>
  </si>
  <si>
    <t>Treinta (30) jornadas de esterilización a caninos y felinos en edad fértil.ODS 13</t>
  </si>
  <si>
    <t>Número de jornadas ejecutadas.</t>
  </si>
  <si>
    <t>Realizar 10 campañas de esterilización a caninos y felinos en edad fértil mediante un equipo interdisciplinario</t>
  </si>
  <si>
    <t>Un (1) programa de mejoramiento del albergue temporal para animalescos 13</t>
  </si>
  <si>
    <t xml:space="preserve">Implementar al 100%  el programa de albergue temporal mediante  insumos y  alimento </t>
  </si>
  <si>
    <t>Cuatro (4) de convenios y/o alianzas para el bienestar animal.ODS 13</t>
  </si>
  <si>
    <t>Número de convenios realizados.</t>
  </si>
  <si>
    <t>Realizar 2 alianza de cooperación para el bienestar animal   ( DIDO - CONCASA</t>
  </si>
  <si>
    <t>Cien 100 % de Actividades de promoción y prevención para reducir el porcentaje de casos de ataque por animal agresor reportados.ODS 13</t>
  </si>
  <si>
    <t>Porcentaje de actividades desarrollados.</t>
  </si>
  <si>
    <t xml:space="preserve"> Realizar el 100%  actividades de promoción y prevención sobre el manejo de la agresión por animal potencialmente transmisor de rabia, así como la prevención mediante la aplicación de las vacunas a caninos y felinos en el Municipio, a través de servicios profesionales de veteriana. </t>
  </si>
  <si>
    <t>.27 - Gestión del Riesgo.</t>
  </si>
  <si>
    <t xml:space="preserve"> 38. Cero riesgo nuestro compromiso</t>
  </si>
  <si>
    <t>Una (1) Oficina de Gestión del Riesgo en la Alcaldía Municipal de Cajicá creada e implementada.ODS 11</t>
  </si>
  <si>
    <t>Número de oficinas a creadas.</t>
  </si>
  <si>
    <t>Meta cumplida decreto 090</t>
  </si>
  <si>
    <t>Una (1) construcción y funcionamiento del Centro Integral del Sistema de Atención de Emergencias de Cajicá –CISAEC. ODS 11</t>
  </si>
  <si>
    <t>Número de centros construidos.</t>
  </si>
  <si>
    <t>Compra de predio para la construcción del Centro de Atención de emergencias</t>
  </si>
  <si>
    <t xml:space="preserve">Tres  (3)  Estrategia de Respuesta a Emergencias actualizadas e  implementada.ODS 11
</t>
  </si>
  <si>
    <t>Número de estrategias elaboradas.</t>
  </si>
  <si>
    <t xml:space="preserve">Realizar al 100% la socialización del plan de gestión del riesgo </t>
  </si>
  <si>
    <t>Un (1) Plan Municipal de gestión del riesgo Actualizado e implementado. ODS 11</t>
  </si>
  <si>
    <t>Número de planes elaborados.</t>
  </si>
  <si>
    <t>Implementar al 100%el plan de gestion del riesgo</t>
  </si>
  <si>
    <t xml:space="preserve"> Una (1) Sistema de  Información para la Gestión del Riesgo de Desastres según art. 46 de la Ley 1523 de 2012  implementada. ODS 11
</t>
  </si>
  <si>
    <t>Número de sistemas de información implementados.</t>
  </si>
  <si>
    <t>Implementar al 50% el sistema de información para la  gestión de riesgo</t>
  </si>
  <si>
    <t>Cuatro (4) programas dirigidos a la comunidad enfocados a la prevención de desastres. (inst educativas). ODS 11</t>
  </si>
  <si>
    <t xml:space="preserve">Número de programas realizados </t>
  </si>
  <si>
    <t>Realizar  al 100 % capacitaciones en gestion del riesgo a instituciiones educativas y empresas del municipio</t>
  </si>
  <si>
    <t>Seis mil trescientas (6300) visitas de saneamiento ambiental realizadas. ODS 11</t>
  </si>
  <si>
    <t>Número de visitas realizadas.</t>
  </si>
  <si>
    <t xml:space="preserve">Realizar 2100 visitas de saneamiento ambiental a través de un grupo interdisciplinario. </t>
  </si>
  <si>
    <t>Ochenta (80) actividades de seguimiento y acompañamiento  en diagnostico de vulnerabilidad para emergencias y desastres para las  instituciones de carácter municipal. ODS 11</t>
  </si>
  <si>
    <t>Realizar 85 actividades de seguimiento y acompañamiento en emergencias y desastres a las instituciones de carácter municipal, a través profesional en salud.</t>
  </si>
  <si>
    <t>Realizar 30 actividades de  seguimiento a las instituciones educativas por medio de la estrategia escuela saludable, a través del convenio con la ESE.</t>
  </si>
  <si>
    <t xml:space="preserve"> 4. Buen Gobierno, nuestro compromiso.</t>
  </si>
  <si>
    <t>28 - Fortalecimiento Institucional.</t>
  </si>
  <si>
    <t xml:space="preserve"> 39. Cajiqueños satisfechos, nuestro compromiso</t>
  </si>
  <si>
    <t>Un (1) sistema de Información municipal de recolección, análisis y evaluación operando, ODS 16</t>
  </si>
  <si>
    <t>Número de sistemas creados.</t>
  </si>
  <si>
    <t>0,25</t>
  </si>
  <si>
    <t xml:space="preserve">NO SE VA HACER </t>
  </si>
  <si>
    <t>SECRETARÍA GENERAL</t>
  </si>
  <si>
    <t>Un (1) sistema de Información de recolección, análisis y evaluación operando. ODS 16</t>
  </si>
  <si>
    <t>Número de sistemas realizados.</t>
  </si>
  <si>
    <t>META REPETIDA  con la 343</t>
  </si>
  <si>
    <t>Una (1) ventanilla virtuales implementadas y en funcionamiento. ODS 16</t>
  </si>
  <si>
    <t xml:space="preserve">Número de Ventanillas virtuales implementadas y en funcionamiento.                </t>
  </si>
  <si>
    <t>Desarrollar una  forma interactiva el portafolio de servicios del municipio de Cajica.</t>
  </si>
  <si>
    <t>Publicación del Portafolio de servicios de Cajicá  en la pagina web municipal.</t>
  </si>
  <si>
    <t>Una (1) ventanilla de atención presencial al ciudadano fortalecidas. ODS 16</t>
  </si>
  <si>
    <t>Garantizar al 100 el funcionamiento d ela ventanill de atención al ciudadano mediante un equipo de trabajo.</t>
  </si>
  <si>
    <t xml:space="preserve">Apoyar al  100% la entrega de correspondencia a nivel dptal con compra de un moto </t>
  </si>
  <si>
    <t>29 - Fortalecimiento Institucional.</t>
  </si>
  <si>
    <t>Una (1) ventanilla de atención presencial al ciudadano fortalecidas. ODS 17</t>
  </si>
  <si>
    <t>Modernización AL 100%  de la ventanilla presencial de atencion al ciudadano a travez de modulos, torniqueta, digiturno</t>
  </si>
  <si>
    <t xml:space="preserve">Apoyar al 100% la puesta en marcha y el funcionamiento de la ventanilla presencial  con dotación de elementos </t>
  </si>
  <si>
    <t>40. Cajicá líder en buen gobierno</t>
  </si>
  <si>
    <t>Una (1) plan de  acción administrativo implementado.ODS 16</t>
  </si>
  <si>
    <t xml:space="preserve">Apoyar el funcionamiento al 100% del archivo de gestión de la entidad. </t>
  </si>
  <si>
    <t xml:space="preserve">Garantizar en el año el 100% del servicio de aseo </t>
  </si>
  <si>
    <t xml:space="preserve">Garantizar al 100% el funcionamiento del Almacén General </t>
  </si>
  <si>
    <t>Apoyar anual al 100% en temas jurídicos  ( asesor jurídico) Secretaria Juridica.</t>
  </si>
  <si>
    <t>Apoyar al 100% la gestión de la Secretaria General - Oficina de contratacion.</t>
  </si>
  <si>
    <t xml:space="preserve">Apoyar al 100% la implementación anual del Plan del Sistema de salud y seguridad en el trabajo </t>
  </si>
  <si>
    <t>Garantizar la operación al 100% del centro de convenciones y cultura de Cajicá  a través de un  equipo de trabajo (asistente administrativo, técnico operativo y recepcionista de CCCULTURAL).</t>
  </si>
  <si>
    <t>Una (1) plan de  acción administrativo implementado.ODS 17</t>
  </si>
  <si>
    <t>Garantizar al 100% las actividades de la administración municipal mediante apoyo logístico para los refrigerios.</t>
  </si>
  <si>
    <t>30 - Fortalecimiento Institucional.</t>
  </si>
  <si>
    <t>Una (1) plan de  acción administrativo implementado.ODS 18</t>
  </si>
  <si>
    <t>Apoyar al 100% la oficina de gestión humana,</t>
  </si>
  <si>
    <t>31 - Fortalecimiento Institucional.</t>
  </si>
  <si>
    <t>Una (1) plan de  acción administrativo implementado.ODS 19</t>
  </si>
  <si>
    <t xml:space="preserve">Garantizar AL 100% servicio de vigilancia durante la vigencia </t>
  </si>
  <si>
    <t>Ochenta y cuatro (84) tramites SUIT operando.ODS 16</t>
  </si>
  <si>
    <t>Número de tramites creados .</t>
  </si>
  <si>
    <t xml:space="preserve">Implementar 10 tramites SUIT </t>
  </si>
  <si>
    <t>Una (1) Estrategia anti trámites y de servicio al ciudadano implementada. ODS 16</t>
  </si>
  <si>
    <t>Número de estrategias realizadas.</t>
  </si>
  <si>
    <t>Establecer al 20%  de los tramites en linea de los 76 que tiene el municipiio.</t>
  </si>
  <si>
    <t>Una (1) estrategia de gobierno en línea implementada y atendiendo la población en condición de discapacidad. ODS 16</t>
  </si>
  <si>
    <t>Garantizar a 100% el funcionamiento de la Pagina web del municipio.</t>
  </si>
  <si>
    <t xml:space="preserve">Desarrollar una estrategia de gobierno el línea para niños, niñas y personas con discapacidad </t>
  </si>
  <si>
    <t xml:space="preserve">Implementar  4 tramites en línea </t>
  </si>
  <si>
    <t>Una (1) plataforma interactiva para la gestión municipal implementada. ODS 16</t>
  </si>
  <si>
    <t>Número de plataformas realizadas.</t>
  </si>
  <si>
    <t>Garantizar a 100% el funcionamiento de la Pagina web del municipio mediante servicio de alojamiento.</t>
  </si>
  <si>
    <t>Cincuenta (50)  equipos y programas para modernización y actualización. ODS 16</t>
  </si>
  <si>
    <t>Número de equipos y programas actualizados.</t>
  </si>
  <si>
    <t>Realizar una dotación de equipos para apoyo a la adminsitracion municipal (scanner, computadores, impresoras)</t>
  </si>
  <si>
    <t>Seis (6)  campañas de divulgación de herramientas tecnológicas del municipio dirigidas a la  comunidad realizadas. ODS 19</t>
  </si>
  <si>
    <t>Número de campañas a divulgadas.</t>
  </si>
  <si>
    <t>Apoyar al 100% del funcionamiento de  la Oficina de prensa con 4 profesionales (diseñador, periodista, productor audiovisual y fotógrafo</t>
  </si>
  <si>
    <t>Seis (6)  campañas de divulgación de herramientas tecnológicas del municipio dirigidas a la  comunidad realizadas. ODS 16</t>
  </si>
  <si>
    <t xml:space="preserve">Realizar un plan de medios  del municipio de cajica </t>
  </si>
  <si>
    <t>Garantizar el servicios de perifoneo al 100% para mantener informada a la comunidad de los eventos y actividades que desarrollo la Alcaldia de Cajica</t>
  </si>
  <si>
    <t>Compra equipo de amplificación</t>
  </si>
  <si>
    <t>Una (1) Aplicación-APP de la Alcaldía Municipal implementada. ODS 16</t>
  </si>
  <si>
    <t>Número apps realizadas.</t>
  </si>
  <si>
    <t>Realizar mantenimiento y actualización al 100% de la Aplicación APP del Municipio</t>
  </si>
  <si>
    <t>Una (1) norma de la ISO 9001 actualizada a 2015. ODS 16</t>
  </si>
  <si>
    <t>Número de normas actualizadas</t>
  </si>
  <si>
    <t>Apoyar al 100% los procesos de la dirección de Planeación Estratégica</t>
  </si>
  <si>
    <t>Apoyar al 100% los procesos del banco de proyectos de la Administración Muniipal</t>
  </si>
  <si>
    <t xml:space="preserve">Realizar seguimiento y monitoreo  al 100% al plan de desarrollo municipal </t>
  </si>
  <si>
    <t>Garantizar al 100% el mantenimiento de la certificaciòn ICONTEC</t>
  </si>
  <si>
    <t>Un (1) estudios técnicos para la modernización de la administración ODS 16</t>
  </si>
  <si>
    <t>Número de estudios técnicos.</t>
  </si>
  <si>
    <t xml:space="preserve">cumplida </t>
  </si>
  <si>
    <t>Tres (3) vehículos adquiridos para fortalecimiento del parque automotriz de la administración para mejorar el sistema de transporte administrativo. ODS 16</t>
  </si>
  <si>
    <t xml:space="preserve">Numero de vehículos adquiridos </t>
  </si>
  <si>
    <t>Un (1) Software del sistema de gestión documental implementado.ODS 16</t>
  </si>
  <si>
    <t>Número de softwares desarrollados.</t>
  </si>
  <si>
    <t>Implementar al 100% el sistema de gestión documental</t>
  </si>
  <si>
    <t>Un (1) concurso  para el Sistema de carrera administrativa ODS 16</t>
  </si>
  <si>
    <t>Número de concursos realizados.</t>
  </si>
  <si>
    <t>Realizar el convenio con la Comisión Nacional del Servicio civil para realizar el concurso de carrera administrativa / RECURSOS DE FUNCIONAMIENTO</t>
  </si>
  <si>
    <t>Cuarenta y cinco (45) actividades realizadas para aumentar el clima favorable a nivel organizacional. ODS 16</t>
  </si>
  <si>
    <t>Apoyo al 100%  las actividades para aumentar el clima favorable a nivel organizacional con trabajo psicosocial</t>
  </si>
  <si>
    <t xml:space="preserve">Realizar la celebración del amor y la amistad con los funcionarios, salida de integracion con los hijos de los funcionarios, Entrega de  incentivos a funcionarios, hijos de funcionarios y pensionados del municipio con ocasión de la navidad, Celebración dia del bombero, actividad de fin de año funcionarios Administracion Municipal </t>
  </si>
  <si>
    <t>Ocho  (8) audiencias de Rendición de cuentas realizadasODS 16</t>
  </si>
  <si>
    <t>Número de audiencias realizadas.</t>
  </si>
  <si>
    <t>Desarrollar  una  estrategias de rendición de cuentas  anuales, vigencia 2017 final</t>
  </si>
  <si>
    <t xml:space="preserve"> Un organismo de transparencia, integridad y prevención de la corrupción en la administración municipal creadoODS 16</t>
  </si>
  <si>
    <t>Número de organismos realizados.</t>
  </si>
  <si>
    <t xml:space="preserve">Realizar la audiencia publica de rendicion de cuentas del 1 semestr de la vigencia 2018 </t>
  </si>
  <si>
    <t>Tres  (3) certificaciones internacionales obtenidas en los sectores institucional, ambiental y documental.ODS 16</t>
  </si>
  <si>
    <t>Número de certificaciones obtenidas.</t>
  </si>
  <si>
    <t>Implementar 2 certificaciones de la  norma ambiental y documental</t>
  </si>
  <si>
    <t>Una (1) política publica de calidad Formulada y en Implementación.ODS 16</t>
  </si>
  <si>
    <t>Número de políticas formuladas e implementadas.</t>
  </si>
  <si>
    <t>Implementar al 10% la Política Pública de calidad  con las dependencias</t>
  </si>
  <si>
    <t>Política de Transparencia</t>
  </si>
  <si>
    <t>41. Finanzas para la fortaleza de Cajicá</t>
  </si>
  <si>
    <t>Cuatro (4) capacitaciones de cultura de pago realizadas. ODS 16</t>
  </si>
  <si>
    <t>Número de capacitaciones realizadas.</t>
  </si>
  <si>
    <t xml:space="preserve">Realizar una capacitación a la comunidad  sobre temas tributarios </t>
  </si>
  <si>
    <t>SECRETARÍA DE HACIENDA</t>
  </si>
  <si>
    <t>Realizar al 100%  las publicaciones de la Gestión de la Secretaría de Hacienda a la comunidad cajiqueña.</t>
  </si>
  <si>
    <t>Ciento cuarenta (140) contribuyentes fiscalizados.ODS 16</t>
  </si>
  <si>
    <t>Número de contribuyentes fiscalizados.</t>
  </si>
  <si>
    <t>Realizar verificaciones al 100% de las  liquidaciones que realizan los contribuyentes del Impuesto de Industria y Comercio</t>
  </si>
  <si>
    <t xml:space="preserve">Apoyar al 100% la fiscalización de contribuyentes con un notificador </t>
  </si>
  <si>
    <t>Tres mil nuevos (3000) contribuyentes impuesto predial.ODS 17</t>
  </si>
  <si>
    <t>Nuevos  de contribuyentes Impuesto predial</t>
  </si>
  <si>
    <t xml:space="preserve">Actualizar al 100% la base de datos de los contribuyentes de impuesto predial a través del convenio con el Igac </t>
  </si>
  <si>
    <t>Tres mil doscientos  noventa (3290)  contribuyentes normalizan su situación moratorio ante la S. de Hacienda  de  cuentas por cobrar en valor y antigüedad.ODS 16</t>
  </si>
  <si>
    <t>Número de cuentas por cobrar.</t>
  </si>
  <si>
    <t>Apoyar al 100% el cobro coactivo y persuasivo de los impuestos, tasa y multas a través de un asesor tributario</t>
  </si>
  <si>
    <t xml:space="preserve">Enviar notificaciones al 100% de los contribuyentes que se encuentran en mora con  el municipio con el apoyo de dos notificadores </t>
  </si>
  <si>
    <t>Cuatro (4) procesos automatizados en calidad y oportunidad para el cliente interno y externo (plusvalía, facturación, paz y salvos,  pagos y recaudos) .ODS 16</t>
  </si>
  <si>
    <t>Número de procesos automatizados.</t>
  </si>
  <si>
    <t xml:space="preserve">Mantener al 100%  en funcionamiento el software SISMAN (Financiero, facturación y predial ) </t>
  </si>
  <si>
    <t xml:space="preserve">Mantener al 100%  en funcionamiento el software  LIGIIC (plusvalía, industria y comercio) </t>
  </si>
  <si>
    <t>Realizar soporte al 100% de los software que maneja la Secretaria de Hacienda</t>
  </si>
  <si>
    <t>Una (1) Actualización del Estatuto TributarioODS 16</t>
  </si>
  <si>
    <t>Número de actualizaciones.</t>
  </si>
  <si>
    <t>Cuarenta (40) informes de eficiencia y eficacia en la ejecución presupuestal entregados.ODS 16</t>
  </si>
  <si>
    <t>Número de informes entregados.</t>
  </si>
  <si>
    <t xml:space="preserve">Implementar al 100% el proceso de normas internacionales del sector público de acuerdo a la resolución 533 de 2015 emitida por la CGN a través de una profesional </t>
  </si>
  <si>
    <t>Realizar al 100% la conciliación de la información contable &amp; información presupuestal</t>
  </si>
  <si>
    <t>Apoyar al 100% los procesos contables y presentación de informes a través de un profesional abogado especialista en tributario</t>
  </si>
  <si>
    <t>Apoyar al 100% los proceso tributarios en la parte contable a través de un profesional  (contador)</t>
  </si>
  <si>
    <t>Un (1) inventario de los Bienes públicos del Municipio ODS 16</t>
  </si>
  <si>
    <t>Realizar al 100%  el inventario de los bienes inmuebles del municipio</t>
  </si>
  <si>
    <t>Realizar al 100%  el inventario de los bienes muebles del municipio</t>
  </si>
  <si>
    <t>Seis (6) capacitaciones continuas y permanentes realizadas a los funcionarios ODS 16</t>
  </si>
  <si>
    <t>Implementar anualmente al 100% el Plan Institucional de Capacitación - PIC</t>
  </si>
  <si>
    <t>Seis (6) capacitaciones continuas y permanentes realizadas a los funcionarios ODS 17</t>
  </si>
  <si>
    <t>Apoyar al 100% la formación de los funcionarios del municipio de cajica</t>
  </si>
  <si>
    <t>01/08/0218</t>
  </si>
  <si>
    <t>.29 -Equipamiento Municipal.</t>
  </si>
  <si>
    <t xml:space="preserve"> 42. Infraestructura moderna y segura</t>
  </si>
  <si>
    <t>Seis (6) Instituciones Educativas Departamentales IED ampliadas</t>
  </si>
  <si>
    <t>Número de IED ampliadas.</t>
  </si>
  <si>
    <t>Iniciar obras de ampliacion de la institucion educativa Capellanía sede campestre</t>
  </si>
  <si>
    <t>VF. Interventoría técnica, vigilancia administrativa, ambiental financiera, contable y jurídica para la obra cuyo objeto es: Construcción de la ampliación de las aulas, área administrativa y el restaurante de la institución educativa departamental Capellanía en el municipio de Cajicá.</t>
  </si>
  <si>
    <t xml:space="preserve"> Un (1) Colegio nuevo Construidos ODS 9</t>
  </si>
  <si>
    <t>Número de colegios construidos.</t>
  </si>
  <si>
    <t xml:space="preserve">Iniciar el 10% de la obra del Megacolegio / Politecnico </t>
  </si>
  <si>
    <t>Seis (6) colegios en mantenimiento y 14 subsedes. ODS 9</t>
  </si>
  <si>
    <t>Número de IED y 14 Subsedes mantenidas.</t>
  </si>
  <si>
    <t>Una (1) Construcción de un Centro Administrativo Municipal ODS 9</t>
  </si>
  <si>
    <t>Número de construcciones realizadas.</t>
  </si>
  <si>
    <t xml:space="preserve">No se cumple </t>
  </si>
  <si>
    <t xml:space="preserve"> Una (1) construcción de Sub estación de Policía operando - Capellanía ODS 9</t>
  </si>
  <si>
    <t>Número de Sub estaciones construidas.</t>
  </si>
  <si>
    <t>Una (1) Adecuación CAI – BOHIO ODS 9</t>
  </si>
  <si>
    <t>Número de adecuaciones</t>
  </si>
  <si>
    <t xml:space="preserve">Meta cumplida </t>
  </si>
  <si>
    <t>Diecisiete (17) edificios públicos mantenidos permanentemente ODS 9</t>
  </si>
  <si>
    <t>Número de edificios públicos mantenidos permanentemente</t>
  </si>
  <si>
    <t>Realizar el mantenimiento preventivo y reparaciones locativas al 100% de los edificos públicos con el apoyo de un electrico</t>
  </si>
  <si>
    <t xml:space="preserve">Realizar el mantenimiento preventivo y reparaciones locativas al 100% de los edificos públicos con el apoyo de toderos </t>
  </si>
  <si>
    <t>Apoyar al 100% el mantenimiento de las edificaciones públicas con la compra de material eléctrico y de ferreteria</t>
  </si>
  <si>
    <t>Garantizar al 100% el funcionamiento de la subtestacion eléctrica del politecnico regional del municipio de Cajicá</t>
  </si>
  <si>
    <t>Realizar al 100% la cubierta de la Casa de la cultura 2</t>
  </si>
  <si>
    <t>Dos (2)) escenarios deportivos construidos.  ODS 9</t>
  </si>
  <si>
    <t>Número de escenarios deportivos construidos</t>
  </si>
  <si>
    <t>Cuatro (4) parques, dos (2) escenarios deportivos y doce (12) Bioparques mantenidos permanentemente.</t>
  </si>
  <si>
    <t>Número de parques, mantenidos permanentemente</t>
  </si>
  <si>
    <t>PAS EXG 2017.    GARANTIZAR AL 100% LA CONSTRUCCIÓN Y MANTENIMEINTO DEL COLISEO FORTALEZA DE PIEDRA DEL MUNICIPIO DE CAJICA</t>
  </si>
  <si>
    <t xml:space="preserve">PAS EX 2017.  Realizar al 100% el mantenimeinto de Parques, bioparques, y escenarios deportivos del municipio de Cajicá </t>
  </si>
  <si>
    <t>PAS EX 2017. Garantizar al 100% la interventoria técnica adminsitrativa, financiera, administrativa, ambiental, jurídica y contable al contrato de obra pública cuyo objeto es la construcción y manenimiento del coliseo fortaleza de piedra del municipio de cajica</t>
  </si>
  <si>
    <t xml:space="preserve">Garantizar al 100% la interventoria tecnica del contrato de obra publica para la Instalar 7 nuevos parques y parques biosaludables </t>
  </si>
  <si>
    <t>Asegurar  al 100% el mantenimiento de parques, zonas verdes, jardines y de recreacion de los edificios publicos, sedes y subsedes de instituciones educativas, jardines infantiles</t>
  </si>
  <si>
    <t>Doce (12) nuevos Bioparques. ODS 9</t>
  </si>
  <si>
    <t xml:space="preserve">Número  de bioparques construidos. </t>
  </si>
  <si>
    <t>VF. Construcción, suministro e instalación de 7 parques y bio-parques en el municipio de Cajicá.</t>
  </si>
  <si>
    <t xml:space="preserve">Parques </t>
  </si>
  <si>
    <t xml:space="preserve"> Un parque construido  para el sano esparcimiento y recreación.  ODS 9</t>
  </si>
  <si>
    <t>Número de construcciones de parques para el sano esparcimiento y recreación</t>
  </si>
  <si>
    <t>meta cumplida co la 387</t>
  </si>
  <si>
    <t>.30 - Desarrollo Comunitario.</t>
  </si>
  <si>
    <t xml:space="preserve"> 43. Escuela de líderes comunitarios para la equidad</t>
  </si>
  <si>
    <t>Un (1) programa de liderazgo comunal y comunitario con enfoque administrativo y financiero formulado e implementado.</t>
  </si>
  <si>
    <t>Número de programas formulados e implementados.</t>
  </si>
  <si>
    <t>Implementar el 100% del programa de capacitación para comunales.</t>
  </si>
  <si>
    <t xml:space="preserve">Garantizar la conmemoración y reconocimiento del día de la acción comunal </t>
  </si>
  <si>
    <t>Ocho (8) talleres de formación y formulación de proyectos para comunales.</t>
  </si>
  <si>
    <t>Número de talleres desarrollados.</t>
  </si>
  <si>
    <t>Realizar un diplomado en formulación y estructuración de proyectos (universidad Militar)</t>
  </si>
  <si>
    <t>Ocho (8) proyectos de formación y formulación de proyectos presentados.</t>
  </si>
  <si>
    <t>Número de proyectos presentados.</t>
  </si>
  <si>
    <t>Desarrollar 4 proyectos de presupuesto participativo</t>
  </si>
  <si>
    <t xml:space="preserve"> 44. Cajicá de todos y para todos</t>
  </si>
  <si>
    <t>Una (1) Asociación de Conjuntos Cerrados creada y operando en articulación con JAC. ODS 17</t>
  </si>
  <si>
    <t>Número de Asociaciones creadas.</t>
  </si>
  <si>
    <t xml:space="preserve">Crear  una asociacion de conjuntos residenciales en articulación con las jac mediante  el apoyo de un profesional universitario </t>
  </si>
  <si>
    <t>Un (1) programa Alcaldía Contigo formulado y operando. ODS 17</t>
  </si>
  <si>
    <t>Número de programas desarrollados.</t>
  </si>
  <si>
    <t>Implementar al 100% el programa Alcaldía Contigo</t>
  </si>
  <si>
    <t>Veinte y siete (27) Juntas de Acción Comunal fortalecidas con asesorías, dotación de infraestructura –CIC- o recursos técnicos o tecnológicos. ODS 17</t>
  </si>
  <si>
    <t>Número de juntas de acción comunal fortalecidas.</t>
  </si>
  <si>
    <t xml:space="preserve">Dotar  las 27 Juntas de Acción Comunal con elementos tecnológicos </t>
  </si>
  <si>
    <t>Dos (2) bases de datos de registros de salud implementadas y funcionando. ODS 3</t>
  </si>
  <si>
    <t>Número de bases implementadas.</t>
  </si>
  <si>
    <t>Mantener actualizada al 100%  las bases de datos en salud ( Mango, Aiepi, Vraf, Sicriessan, Sicresub, Sac)</t>
  </si>
  <si>
    <t>Un (1) Plan anual  de Auditoria para el Mejoramiento de Calidad (PAMEC) implementado y operando en la Secretaria de Salud. ODS 3</t>
  </si>
  <si>
    <t xml:space="preserve">Realizar un Plan anual de auditoria para el mejoramiento de la calidad. </t>
  </si>
  <si>
    <t>Un (1) Software implementado y operando en la secretaria de salud. ODS 3</t>
  </si>
  <si>
    <t>Número de software implementados.</t>
  </si>
  <si>
    <t>Implementar un software  en la secretaria de salud.</t>
  </si>
  <si>
    <t>Un (1) plan de acción, armonización, seguimiento y evaluación. ODS 3</t>
  </si>
  <si>
    <t>Número de planes de acción realizados.</t>
  </si>
  <si>
    <t>Realizar 10 planes de accion en salud con componente anual de inversiones respodiendo al plan territorial de salud 2016-2017;  a través de un profesional especializado.</t>
  </si>
  <si>
    <t>Realizar un visor para el fondo local de salud</t>
  </si>
  <si>
    <t xml:space="preserve">Apoyo al 100% en la consolidación de registros y formatos de la   secretaria de salud. </t>
  </si>
  <si>
    <t>Apoyo al 100% en la parte juridica de la secretaria de salud</t>
  </si>
  <si>
    <t xml:space="preserve">Fortalecer al 100% los sistema de informacion de la secretaria </t>
  </si>
  <si>
    <t>Realizar al 100% los analisis fisicos y quimicos del acueducto municipal</t>
  </si>
  <si>
    <t>Garantizar al 100% la recolección de residuos peligrosos</t>
  </si>
  <si>
    <t>Adquisicion de 4 carpas para realización de jornadas de salud</t>
  </si>
  <si>
    <t xml:space="preserve">.31 -Victimas del Conflicto Armado. </t>
  </si>
  <si>
    <t xml:space="preserve"> 45. Prevención y protección de las victimas de conflicto</t>
  </si>
  <si>
    <t>Un (1) Plan para la prevención y protección a las víctimas del conflicto que lleguen al municipio formulado y en implementación. ODS 1</t>
  </si>
  <si>
    <t>Número de planes  de prevención realizados.</t>
  </si>
  <si>
    <t>Implementar anualmente al 100% el plan para la prevención y protección de las VCA</t>
  </si>
  <si>
    <t xml:space="preserve"> 46. Cajicá atiende y asiste  a las  victimas de conflicto</t>
  </si>
  <si>
    <t>Una (1) Caracterización de la población V.C.A. ODS 1</t>
  </si>
  <si>
    <t>Número de caracterizaciones realizadas.</t>
  </si>
  <si>
    <t>Mantener actualizado al 100% la caracterización de las VCA</t>
  </si>
  <si>
    <t>Cien (100%) de Registros población VCA atendida por concepto de Salud. ODS 1</t>
  </si>
  <si>
    <t xml:space="preserve">Garantizar la atención en salud  al 100% de  victimas del conflicto armado que lo requieran   </t>
  </si>
  <si>
    <t>Cien (100%) en cupos en Educación para la población V.C.A. ODS 4</t>
  </si>
  <si>
    <t>Porcentaje de cupos de población VCA realizadas.</t>
  </si>
  <si>
    <t>Garantizar el acceso al 100%  de la población VCA a los programas de educación del municipio.</t>
  </si>
  <si>
    <t>Un (1) Plan de bienestar y desarrollo integral de VCA formulado e implementado. ODS 1</t>
  </si>
  <si>
    <t>Número de planes formulados e implementados..</t>
  </si>
  <si>
    <t xml:space="preserve">Apoyar al 100% el plan de Bienestar de las personas VCA con un apoyo técnico para garantizar el desarrollo del plan de desarrollo integral de victimas del conflicto armado </t>
  </si>
  <si>
    <t>Apoyar al 100% el plan e Bienestar de las personas VCA con un profesional en derecho</t>
  </si>
  <si>
    <t>Apoyar al 100% el desarrollo de proyectos productivos</t>
  </si>
  <si>
    <t xml:space="preserve"> 47. Cajicá solidaria frente a la verdad, justicia y reparación a las  victimas de conflicto</t>
  </si>
  <si>
    <t xml:space="preserve"> Cien (100%) en Procesos de restitución de tierras, retornos o reubicación acompañados por la Admón. Mpal. ODS 10
</t>
  </si>
  <si>
    <t>Porcentaje en el proceso de restitución de tierras realizados.</t>
  </si>
  <si>
    <t>Atender al 100% procesos de restitución de tierras y retornos</t>
  </si>
  <si>
    <t xml:space="preserve">Atender al 100% procesos de  reubicación </t>
  </si>
  <si>
    <t>Una (1) Ruta de acompañamiento en procesos de  restitución de tierras, retornos o reubicación de víctimas asentadas en el municipio. ODS 10</t>
  </si>
  <si>
    <t>Número de rutas realizadas.</t>
  </si>
  <si>
    <t>Socializar la ruta de procesos de restitución de tierras, retornos o reubicación.</t>
  </si>
  <si>
    <t>Un (1) evento anual  y reconocimiento del día de la memoria y solidaridad de las víctimasODS 10</t>
  </si>
  <si>
    <t>Número de eventos realizados.</t>
  </si>
  <si>
    <t>Realizar dos eventos anuales  de reconocimiento del día de la memoria y solidaridad de las VCA</t>
  </si>
  <si>
    <t>Cuatro (4) eventos de reconocimiento. ODS 10</t>
  </si>
  <si>
    <t>Realizar un evento anuales  de reconocimiento del día de la memoria y solidaridad de las VCA</t>
  </si>
  <si>
    <t>Cien (100%) de Apoyo en jornadas para definir situación militar ODS 10</t>
  </si>
  <si>
    <t>Porcentaje de apoyo a las jornadas realizadas.</t>
  </si>
  <si>
    <t xml:space="preserve">Realizar una jornada anual para definir  situación militar </t>
  </si>
  <si>
    <t>Cien (100%)  de Personas en Proceso de Reintegración  (PPR) atendida por concepto de Salud. ODS 10</t>
  </si>
  <si>
    <t>Porcentaje de apoyo a las PPR atendidas.</t>
  </si>
  <si>
    <t>Atender al 100% de personas en proceso de reintegracion por concepto de salud</t>
  </si>
  <si>
    <t>.32 -Reintegración.</t>
  </si>
  <si>
    <t xml:space="preserve"> 48. Cajicá responsable frente a la política de reintegración</t>
  </si>
  <si>
    <t>Cien (100%) de cupos en Educación los ocupan Personas en procesos de reintegración - PPR ODS 10</t>
  </si>
  <si>
    <t>Porcentaje de cupos en educación.</t>
  </si>
  <si>
    <t>Acceso al 100%  de personas en proceso de reintegración  a los programas de educación del municipio.</t>
  </si>
  <si>
    <t>Un (1) Plan de bienestar y desarrollo integral de PPR formulado e implementados 10</t>
  </si>
  <si>
    <t>Número de planes desarrollados.</t>
  </si>
  <si>
    <t>Implementar al 100% en el año el plan para personas en proceso de reintegración</t>
  </si>
  <si>
    <t>.33 - Centros de Reclusión.</t>
  </si>
  <si>
    <t xml:space="preserve"> 49. Cajicá atiende a la población carcelaria</t>
  </si>
  <si>
    <t>Un (1) convenio realizado municipio - INPEC.ODS 16</t>
  </si>
  <si>
    <t xml:space="preserve">Adquisición de vehiculo para transporte de retenidos en cumplimiento del  convenio de integración de servicios con el  INPEC para atención  a la población carcelaria del municipio de Cajicá </t>
  </si>
  <si>
    <t>34 -Justicia Y Seguridad.</t>
  </si>
  <si>
    <t>50. Con seguridad, convivencia y cultura ciudadana se construyo paz</t>
  </si>
  <si>
    <t>Una (1) Política pública de seguridad reformulada e implementada.ODS 16</t>
  </si>
  <si>
    <t xml:space="preserve">Garantizar el funcionamiento de las  2 inspecciones de policía </t>
  </si>
  <si>
    <t xml:space="preserve">Garantizar el funcionamiento de las  2 inspecciones de policía mediante arriendo de las instalaciones </t>
  </si>
  <si>
    <t xml:space="preserve">Garantizar la correcta aplicación del Código Nacional de Policia Ley 1801 de 2016 </t>
  </si>
  <si>
    <t xml:space="preserve"> Un (1) Plan Integral de Seguridad y Convivencia Ciudadana diseñado, formulado e implementado.ODS 16
</t>
  </si>
  <si>
    <t xml:space="preserve">Realizar actividades de seguimiento efectivo y apoyo para la conformación adecuada de los frentes de seguridad local y la integración con los paneles de alarmas  </t>
  </si>
  <si>
    <t>No. De frentes de seguridad fortalecidos</t>
  </si>
  <si>
    <t xml:space="preserve">Garantizar  el 100% de la operatividad del Centro Temporal de protección CTP  a través de la vinculación de un coordinador </t>
  </si>
  <si>
    <t xml:space="preserve">Porcentaje de apoyo </t>
  </si>
  <si>
    <t>Garantizar al 100% el seguimiento a las 27 lineas de acción del PISCC</t>
  </si>
  <si>
    <t xml:space="preserve">Porcentaje de segumiento realizado </t>
  </si>
  <si>
    <t xml:space="preserve">Conformar un equipo  Médico  que permita el funcionamiento y la atención permanente del centro de protección temporal  CTP </t>
  </si>
  <si>
    <t xml:space="preserve">Conformar un equipo  con  profesionales en derecho que permita el funcionamiento y la atención permanente del centro de protección temporal  CTP </t>
  </si>
  <si>
    <t xml:space="preserve">Garantizar  un mantenimiento adeuado alas instalaciones  que permita el funcionamiento y la atención permanente del centro de protección temporal  CTP </t>
  </si>
  <si>
    <t xml:space="preserve">Garantizar   la atención a los usuarios de la casa de justicia  </t>
  </si>
  <si>
    <t>35 -Justicia Y Seguridad.</t>
  </si>
  <si>
    <t xml:space="preserve">Garantizar un espacio para el funcionamiento del CTP. </t>
  </si>
  <si>
    <t xml:space="preserve">Garantizar  al 100% el  apoyo logístico que permita a la fuerza púlbica  adelantar acciones que  permitan salvaguardar la seguridad en el municipio </t>
  </si>
  <si>
    <t xml:space="preserve">Garantizar  AL 100% suminsitro de combustible  vehiculos de la fuerza publica del municipio de cajica. </t>
  </si>
  <si>
    <t xml:space="preserve">Garantizar  AL 100% el  mantenimiento  de  los vehiculos de la fuerza publica del municipio de cajica. </t>
  </si>
  <si>
    <t xml:space="preserve">Aumentar el cubrimiento y la efectividad del CCTV del municipio con 64 nuevas cámaras. </t>
  </si>
  <si>
    <t xml:space="preserve">Garantizaral 100% la operación permanente de los medios tecnológicos (cámaras)- sistema integrado de seguridad cctv  que prestan el servicio de seguridad en el municipio  </t>
  </si>
  <si>
    <t xml:space="preserve">Garantizar el orden publico dotando a la fuerza pública con motocicletas.   </t>
  </si>
  <si>
    <t xml:space="preserve">Garantizar la percepción de la seguridad mediante la realizacion de mecanismos de medicion y cultura ciudadana </t>
  </si>
  <si>
    <t xml:space="preserve">No. Mecanismos implementasos </t>
  </si>
  <si>
    <t xml:space="preserve">Garantizar el funcionamiento del centro de traslado por protección ininterrumpidamente. (Vigencias futuras). </t>
  </si>
  <si>
    <t xml:space="preserve">CTP en funcionamiento </t>
  </si>
  <si>
    <t>Mejorar la percepción de la seguridad mediante el pago de recompensas a cooperantes</t>
  </si>
  <si>
    <t xml:space="preserve">No. Pagos de recompesas realizadas </t>
  </si>
  <si>
    <t>Garantizar al 100% que el parque automotor adquirido en las vigencias 2017 y 2018, tengan el seguro contra todo riesgo desde el mes de julio de 2018 hasta el 1 de marzo de 2019</t>
  </si>
  <si>
    <t xml:space="preserve">Seguro contrat todo riesgo del parque automotor </t>
  </si>
  <si>
    <t xml:space="preserve">Garantizar al 100% el orden publico en el municipio mediante el apoyo con el costo de  auxiliares de policía  </t>
  </si>
  <si>
    <t>Garantizar la formulación de la Pol´tica Pública de Seguridad</t>
  </si>
  <si>
    <t>Una (1) Política pública de seguridad formulada</t>
  </si>
  <si>
    <t>Un (1) Análisis situacional de las problemáticas ligadas al fenómeno de la comercialización  en pequeñas cantidades de drogas ilícitas y portafolio de  acciones para abordarlas. ODS 16</t>
  </si>
  <si>
    <t>Número de análisis realizados.</t>
  </si>
  <si>
    <t xml:space="preserve"> Una (1) Política pública de prevención de  consumo, distribución y producción de sustancias psicoactivas en el municipio formulada e implementada. ODS 16</t>
  </si>
  <si>
    <t>Número de políticas publicas realizadas.</t>
  </si>
  <si>
    <t>Implementar el 100%  la política publica de prevención del consumo  de SPA</t>
  </si>
  <si>
    <t xml:space="preserve">Cuatro (4) Mecanismos de medición (percepción de seguridad) implementados ODS 16
</t>
  </si>
  <si>
    <t>Número de mecanismos implementados.</t>
  </si>
  <si>
    <t>Realizar una encuesta de percepción de seguridad en el municipio</t>
  </si>
  <si>
    <t>Treinta (30) nuevos policías para el mejoramiento del pie de fuerza ODS 16</t>
  </si>
  <si>
    <t xml:space="preserve">Número de policías </t>
  </si>
  <si>
    <t xml:space="preserve">Cincuenta (50) dispositivos de vigilancia y seguridad ( cámaras)instalados ODS 16
</t>
  </si>
  <si>
    <t>Número de dispositivos instalados .</t>
  </si>
  <si>
    <t>Instalar 60 cámaras de seguridad</t>
  </si>
  <si>
    <t xml:space="preserve">Mantener al 100%  las cámaras de seguridad. </t>
  </si>
  <si>
    <t>Trescientos treinta (330) Puntos de alarmas comunitarias articulados con frentes de seguridad funcionando. ODS 16</t>
  </si>
  <si>
    <t>Número de puntos de alarma instalados.</t>
  </si>
  <si>
    <t>Instalar 100 alarmas comunitarias</t>
  </si>
  <si>
    <t xml:space="preserve"> Ocho (8) campañas en cultura ciudadana en seguridad sensibilización realizadas.ODS 16</t>
  </si>
  <si>
    <t>Número de campañas de sensibilización realizadas</t>
  </si>
  <si>
    <t xml:space="preserve">8
</t>
  </si>
  <si>
    <t>Realizar 2 campañas en cultura ciudadana  en seguridad</t>
  </si>
  <si>
    <t>FONDO SOLIDARIDAD</t>
  </si>
  <si>
    <t xml:space="preserve">TRANSFERENCIAS CAR </t>
  </si>
  <si>
    <t>ALUMBRADO PÚBLICO SSF</t>
  </si>
  <si>
    <t>ALUMBRADO PÚBLICO CSF</t>
  </si>
  <si>
    <t>EPC</t>
  </si>
  <si>
    <t>INSCULTURA</t>
  </si>
  <si>
    <t>INSVIVIENDA</t>
  </si>
  <si>
    <t>INSDEPORTES</t>
  </si>
  <si>
    <t>Porcentjae de Registros de población VCA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</si>
</sst>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00_);_(&quot;$&quot;\ * \(#,##0.00\);_(&quot;$&quot;\ * &quot;-&quot;??_);_(@_)"/>
    <numFmt numFmtId="165" formatCode="_(&quot;$&quot;\ * #,##0_);_(&quot;$&quot;\ * \(#,##0\);_(&quot;$&quot;\ * &quot;-&quot;??_);_(@_)"/>
    <numFmt numFmtId="166" formatCode="_(* #,##0.00_);_(* \(#,##0.00\);_(* &quot;-&quot;??_);_(@_)"/>
    <numFmt numFmtId="167" formatCode="_(&quot;$&quot;\ * #,##0_);_(&quot;$&quot;\ * \(#,##0\);_(&quot;$&quot;\ * &quot;-&quot;_);_(@_)"/>
    <numFmt numFmtId="168" formatCode="_(* #,##0_);_(* \(#,##0\);_(* &quot;-&quot;_);_(@_)"/>
    <numFmt numFmtId="169" formatCode="_(* #,##0_);_(* \(#,##0\);_(* &quot;-&quot;??_);_(@_)"/>
    <numFmt numFmtId="170" formatCode="dd/mm/yyyy;@"/>
    <numFmt numFmtId="171" formatCode="0.0"/>
    <numFmt numFmtId="172" formatCode="_-&quot;$&quot;* #,##0_-;\-&quot;$&quot;* #,##0_-;_-&quot;$&quot;* &quot;-&quot;??_-;_-@_-"/>
    <numFmt numFmtId="173" formatCode="&quot;$&quot;\ #,##0.00"/>
    <numFmt numFmtId="174" formatCode="&quot;$&quot;\ #,##0"/>
    <numFmt numFmtId="175" formatCode="0.0%"/>
  </numFmts>
  <fonts count="4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9"/>
      <color theme="1"/>
      <name val="Arial"/>
      <family val="2"/>
    </font>
    <font>
      <b/>
      <sz val="14"/>
      <color theme="1"/>
      <name val="Arial"/>
      <family val="2"/>
    </font>
    <font>
      <b/>
      <sz val="11"/>
      <color theme="1"/>
      <name val="Arial"/>
      <family val="2"/>
    </font>
    <font>
      <b/>
      <sz val="9"/>
      <color theme="1"/>
      <name val="Arial"/>
      <family val="2"/>
    </font>
    <font>
      <b/>
      <sz val="10"/>
      <color theme="1"/>
      <name val="Arial"/>
      <family val="2"/>
    </font>
    <font>
      <b/>
      <sz val="8"/>
      <color theme="1"/>
      <name val="Arial"/>
      <family val="2"/>
    </font>
    <font>
      <b/>
      <sz val="8"/>
      <name val="Arial"/>
      <family val="2"/>
    </font>
    <font>
      <b/>
      <sz val="8"/>
      <color theme="1"/>
      <name val="Calibri"/>
      <family val="2"/>
      <scheme val="minor"/>
    </font>
    <font>
      <sz val="9"/>
      <name val="Arial"/>
      <family val="2"/>
    </font>
    <font>
      <b/>
      <sz val="10"/>
      <color theme="1"/>
      <name val="Calibri"/>
      <family val="2"/>
      <scheme val="minor"/>
    </font>
    <font>
      <sz val="9"/>
      <name val="Calibri"/>
      <family val="2"/>
      <scheme val="minor"/>
    </font>
    <font>
      <sz val="9"/>
      <color theme="1"/>
      <name val="Calibri"/>
      <family val="2"/>
      <scheme val="minor"/>
    </font>
    <font>
      <b/>
      <sz val="9"/>
      <color theme="1"/>
      <name val="Calibri Light"/>
      <family val="2"/>
      <scheme val="major"/>
    </font>
    <font>
      <sz val="9"/>
      <color theme="1"/>
      <name val="Calibri Light"/>
      <family val="2"/>
      <scheme val="major"/>
    </font>
    <font>
      <sz val="9"/>
      <name val="Calibri Light"/>
      <family val="2"/>
      <scheme val="major"/>
    </font>
    <font>
      <b/>
      <sz val="9"/>
      <name val="Calibri Light"/>
      <family val="2"/>
      <scheme val="major"/>
    </font>
    <font>
      <sz val="10"/>
      <color theme="1"/>
      <name val="Calibri Light"/>
      <family val="2"/>
      <scheme val="major"/>
    </font>
    <font>
      <sz val="10"/>
      <color theme="1"/>
      <name val="Arial"/>
      <family val="2"/>
    </font>
    <font>
      <sz val="8"/>
      <color theme="1"/>
      <name val="Arial"/>
      <family val="2"/>
    </font>
    <font>
      <sz val="12"/>
      <color theme="1"/>
      <name val="Calibri"/>
      <family val="2"/>
      <scheme val="minor"/>
    </font>
    <font>
      <sz val="10"/>
      <name val="Calibri Light"/>
      <family val="2"/>
      <scheme val="major"/>
    </font>
    <font>
      <sz val="10"/>
      <name val="Arial"/>
      <family val="2"/>
    </font>
    <font>
      <b/>
      <sz val="11"/>
      <name val="Arial"/>
      <family val="2"/>
    </font>
    <font>
      <sz val="9"/>
      <color rgb="FF000000"/>
      <name val="Arial"/>
      <family val="2"/>
    </font>
    <font>
      <sz val="10"/>
      <color theme="1"/>
      <name val="Calibri"/>
      <family val="2"/>
      <scheme val="minor"/>
    </font>
    <font>
      <b/>
      <sz val="9"/>
      <color theme="1"/>
      <name val="Calibri"/>
      <family val="2"/>
      <scheme val="minor"/>
    </font>
    <font>
      <b/>
      <sz val="9"/>
      <name val="Arial"/>
      <family val="2"/>
    </font>
    <font>
      <b/>
      <sz val="12"/>
      <color theme="1"/>
      <name val="Arial"/>
      <family val="2"/>
    </font>
    <font>
      <b/>
      <sz val="12"/>
      <name val="Arial"/>
      <family val="2"/>
    </font>
    <font>
      <sz val="12"/>
      <name val="Calibri"/>
      <family val="2"/>
      <scheme val="minor"/>
    </font>
    <font>
      <b/>
      <sz val="11"/>
      <name val="Calibri"/>
      <family val="2"/>
      <scheme val="minor"/>
    </font>
    <font>
      <sz val="9"/>
      <color rgb="FF000000"/>
      <name val="Calibri"/>
      <family val="2"/>
      <scheme val="minor"/>
    </font>
    <font>
      <sz val="8"/>
      <name val="Arial"/>
      <family val="2"/>
    </font>
    <font>
      <sz val="12"/>
      <name val="Arial"/>
      <family val="2"/>
    </font>
    <font>
      <sz val="11"/>
      <name val="Calibri"/>
      <family val="2"/>
      <scheme val="minor"/>
    </font>
    <font>
      <b/>
      <sz val="8"/>
      <color rgb="FFFF0000"/>
      <name val="Arial"/>
      <family val="2"/>
    </font>
    <font>
      <b/>
      <sz val="36"/>
      <color rgb="FFFF0000"/>
      <name val="Calibri"/>
      <family val="2"/>
      <scheme val="minor"/>
    </font>
    <font>
      <b/>
      <sz val="9"/>
      <color indexed="81"/>
      <name val="Tahoma"/>
      <family val="2"/>
    </font>
    <font>
      <b/>
      <sz val="9"/>
      <color indexed="81"/>
      <name val="Calibri"/>
      <family val="2"/>
    </font>
    <font>
      <sz val="9"/>
      <color indexed="81"/>
      <name val="Calibri"/>
      <family val="2"/>
    </font>
    <font>
      <sz val="9"/>
      <color indexed="81"/>
      <name val="Tahoma"/>
      <family val="2"/>
    </font>
    <font>
      <sz val="12"/>
      <color rgb="FFFF0000"/>
      <name val="Calibri"/>
      <family val="2"/>
      <scheme val="minor"/>
    </font>
    <font>
      <sz val="12"/>
      <color rgb="FF000000"/>
      <name val="Calibri"/>
      <family val="2"/>
      <scheme val="minor"/>
    </font>
    <font>
      <sz val="10"/>
      <color rgb="FF000000"/>
      <name val="Calibri Light"/>
      <family val="2"/>
      <scheme val="major"/>
    </font>
  </fonts>
  <fills count="31">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rgb="FFFF66FF"/>
        <bgColor indexed="64"/>
      </patternFill>
    </fill>
    <fill>
      <patternFill patternType="solid">
        <fgColor rgb="FFFFCCFF"/>
        <bgColor indexed="64"/>
      </patternFill>
    </fill>
    <fill>
      <patternFill patternType="solid">
        <fgColor rgb="FFFF9999"/>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rgb="FFFBF16B"/>
        <bgColor indexed="64"/>
      </patternFill>
    </fill>
    <fill>
      <patternFill patternType="solid">
        <fgColor theme="7" tint="0.79998168889431442"/>
        <bgColor indexed="64"/>
      </patternFill>
    </fill>
    <fill>
      <patternFill patternType="solid">
        <fgColor rgb="FFFCAAFC"/>
        <bgColor indexed="64"/>
      </patternFill>
    </fill>
    <fill>
      <patternFill patternType="solid">
        <fgColor rgb="FF9933FF"/>
        <bgColor indexed="64"/>
      </patternFill>
    </fill>
    <fill>
      <patternFill patternType="solid">
        <fgColor rgb="FFFF99FF"/>
        <bgColor indexed="64"/>
      </patternFill>
    </fill>
    <fill>
      <patternFill patternType="solid">
        <fgColor theme="0"/>
        <bgColor indexed="64"/>
      </patternFill>
    </fill>
    <fill>
      <patternFill patternType="solid">
        <fgColor rgb="FFFFFD99"/>
        <bgColor indexed="64"/>
      </patternFill>
    </fill>
    <fill>
      <patternFill patternType="solid">
        <fgColor rgb="FFCC66FF"/>
        <bgColor indexed="64"/>
      </patternFill>
    </fill>
    <fill>
      <patternFill patternType="solid">
        <fgColor rgb="FF00FFFF"/>
        <bgColor indexed="64"/>
      </patternFill>
    </fill>
    <fill>
      <patternFill patternType="solid">
        <fgColor theme="5" tint="0.79998168889431442"/>
        <bgColor indexed="64"/>
      </patternFill>
    </fill>
    <fill>
      <patternFill patternType="solid">
        <fgColor rgb="FFFFFF99"/>
        <bgColor indexed="64"/>
      </patternFill>
    </fill>
    <fill>
      <patternFill patternType="solid">
        <fgColor theme="7" tint="-0.249977111117893"/>
        <bgColor indexed="64"/>
      </patternFill>
    </fill>
    <fill>
      <patternFill patternType="solid">
        <fgColor rgb="FFFFC000"/>
        <bgColor indexed="64"/>
      </patternFill>
    </fill>
    <fill>
      <patternFill patternType="solid">
        <fgColor rgb="FFCCCC00"/>
        <bgColor indexed="64"/>
      </patternFill>
    </fill>
    <fill>
      <patternFill patternType="solid">
        <fgColor rgb="FF92D050"/>
        <bgColor indexed="64"/>
      </patternFill>
    </fill>
    <fill>
      <patternFill patternType="solid">
        <fgColor rgb="FFCCFF33"/>
        <bgColor indexed="64"/>
      </patternFill>
    </fill>
    <fill>
      <patternFill patternType="solid">
        <fgColor rgb="FFFF99CC"/>
        <bgColor indexed="64"/>
      </patternFill>
    </fill>
    <fill>
      <patternFill patternType="solid">
        <fgColor rgb="FF99CCFF"/>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theme="4" tint="-0.249977111117893"/>
        <bgColor indexed="64"/>
      </patternFill>
    </fill>
  </fills>
  <borders count="6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style="thin">
        <color auto="1"/>
      </top>
      <bottom style="thin">
        <color auto="1"/>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indexed="64"/>
      </left>
      <right/>
      <top style="medium">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auto="1"/>
      </top>
      <bottom style="medium">
        <color indexed="64"/>
      </bottom>
      <diagonal/>
    </border>
    <border>
      <left style="thin">
        <color auto="1"/>
      </left>
      <right style="thin">
        <color auto="1"/>
      </right>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
      <left style="thin">
        <color auto="1"/>
      </left>
      <right style="thin">
        <color auto="1"/>
      </right>
      <top/>
      <bottom/>
      <diagonal/>
    </border>
    <border>
      <left style="medium">
        <color auto="1"/>
      </left>
      <right style="medium">
        <color auto="1"/>
      </right>
      <top/>
      <bottom/>
      <diagonal/>
    </border>
    <border>
      <left style="medium">
        <color indexed="64"/>
      </left>
      <right style="medium">
        <color indexed="64"/>
      </right>
      <top style="medium">
        <color indexed="64"/>
      </top>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top style="medium">
        <color auto="1"/>
      </top>
      <bottom style="medium">
        <color indexed="64"/>
      </bottom>
      <diagonal/>
    </border>
    <border>
      <left/>
      <right style="thin">
        <color auto="1"/>
      </right>
      <top style="medium">
        <color auto="1"/>
      </top>
      <bottom style="medium">
        <color auto="1"/>
      </bottom>
      <diagonal/>
    </border>
    <border>
      <left style="thin">
        <color auto="1"/>
      </left>
      <right style="medium">
        <color indexed="64"/>
      </right>
      <top style="medium">
        <color indexed="64"/>
      </top>
      <bottom style="medium">
        <color indexed="64"/>
      </bottom>
      <diagonal/>
    </border>
    <border>
      <left style="thin">
        <color auto="1"/>
      </left>
      <right/>
      <top/>
      <bottom style="thin">
        <color auto="1"/>
      </bottom>
      <diagonal/>
    </border>
    <border>
      <left style="thin">
        <color auto="1"/>
      </left>
      <right style="medium">
        <color indexed="64"/>
      </right>
      <top style="medium">
        <color indexed="64"/>
      </top>
      <bottom style="thin">
        <color auto="1"/>
      </bottom>
      <diagonal/>
    </border>
    <border>
      <left/>
      <right style="thin">
        <color auto="1"/>
      </right>
      <top/>
      <bottom style="thin">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top style="medium">
        <color indexed="64"/>
      </top>
      <bottom style="medium">
        <color indexed="64"/>
      </bottom>
      <diagonal/>
    </border>
    <border>
      <left style="thin">
        <color auto="1"/>
      </left>
      <right/>
      <top/>
      <bottom style="medium">
        <color indexed="64"/>
      </bottom>
      <diagonal/>
    </border>
    <border>
      <left/>
      <right/>
      <top/>
      <bottom style="medium">
        <color indexed="64"/>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indexed="64"/>
      </right>
      <top style="thin">
        <color auto="1"/>
      </top>
      <bottom style="medium">
        <color indexed="64"/>
      </bottom>
      <diagonal/>
    </border>
    <border>
      <left style="thin">
        <color auto="1"/>
      </left>
      <right style="medium">
        <color auto="1"/>
      </right>
      <top style="thin">
        <color auto="1"/>
      </top>
      <bottom/>
      <diagonal/>
    </border>
    <border>
      <left style="thin">
        <color auto="1"/>
      </left>
      <right style="medium">
        <color indexed="64"/>
      </right>
      <top style="thin">
        <color auto="1"/>
      </top>
      <bottom style="thin">
        <color auto="1"/>
      </bottom>
      <diagonal/>
    </border>
    <border>
      <left/>
      <right/>
      <top/>
      <bottom style="thin">
        <color auto="1"/>
      </bottom>
      <diagonal/>
    </border>
    <border>
      <left/>
      <right/>
      <top style="thin">
        <color auto="1"/>
      </top>
      <bottom style="thin">
        <color indexed="64"/>
      </bottom>
      <diagonal/>
    </border>
    <border>
      <left/>
      <right style="thin">
        <color auto="1"/>
      </right>
      <top/>
      <bottom style="medium">
        <color auto="1"/>
      </bottom>
      <diagonal/>
    </border>
    <border>
      <left style="thin">
        <color auto="1"/>
      </left>
      <right style="medium">
        <color indexed="64"/>
      </right>
      <top/>
      <bottom style="thin">
        <color auto="1"/>
      </bottom>
      <diagonal/>
    </border>
    <border>
      <left style="thin">
        <color auto="1"/>
      </left>
      <right/>
      <top style="thin">
        <color auto="1"/>
      </top>
      <bottom style="medium">
        <color auto="1"/>
      </bottom>
      <diagonal/>
    </border>
    <border>
      <left/>
      <right/>
      <top style="medium">
        <color indexed="64"/>
      </top>
      <bottom/>
      <diagonal/>
    </border>
    <border>
      <left style="medium">
        <color indexed="64"/>
      </left>
      <right/>
      <top style="medium">
        <color indexed="64"/>
      </top>
      <bottom style="medium">
        <color indexed="64"/>
      </bottom>
      <diagonal/>
    </border>
  </borders>
  <cellStyleXfs count="11">
    <xf numFmtId="0" fontId="0" fillId="0" borderId="0"/>
    <xf numFmtId="41" fontId="1" fillId="0" borderId="0" applyFont="0" applyFill="0" applyBorder="0" applyAlignment="0" applyProtection="0"/>
    <xf numFmtId="16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44" fontId="1" fillId="0" borderId="0" applyFont="0" applyFill="0" applyBorder="0" applyAlignment="0" applyProtection="0"/>
    <xf numFmtId="0" fontId="25" fillId="0" borderId="0"/>
    <xf numFmtId="43" fontId="1" fillId="0" borderId="0" applyFont="0" applyFill="0" applyBorder="0" applyAlignment="0" applyProtection="0"/>
  </cellStyleXfs>
  <cellXfs count="1822">
    <xf numFmtId="0" fontId="0" fillId="0" borderId="0" xfId="0"/>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1" fillId="0" borderId="0" xfId="0" applyFont="1" applyBorder="1"/>
    <xf numFmtId="0" fontId="1" fillId="0" borderId="0" xfId="0" applyFont="1"/>
    <xf numFmtId="0" fontId="8" fillId="5" borderId="7"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9" fillId="8" borderId="8" xfId="0" applyFont="1" applyFill="1" applyBorder="1" applyAlignment="1">
      <alignment horizontal="center" vertical="center" textRotation="90" wrapText="1"/>
    </xf>
    <xf numFmtId="165" fontId="10" fillId="10" borderId="8" xfId="2" applyNumberFormat="1" applyFont="1" applyFill="1" applyBorder="1" applyAlignment="1">
      <alignment horizontal="center" vertical="center" wrapText="1"/>
    </xf>
    <xf numFmtId="165" fontId="9" fillId="10" borderId="8" xfId="2" applyNumberFormat="1" applyFont="1" applyFill="1" applyBorder="1" applyAlignment="1">
      <alignment horizontal="center" vertical="center" wrapText="1"/>
    </xf>
    <xf numFmtId="165" fontId="10" fillId="10" borderId="9" xfId="2" applyNumberFormat="1" applyFont="1" applyFill="1" applyBorder="1" applyAlignment="1">
      <alignment horizontal="center" vertical="center" wrapText="1"/>
    </xf>
    <xf numFmtId="165" fontId="10" fillId="10" borderId="10" xfId="2" applyNumberFormat="1" applyFont="1" applyFill="1" applyBorder="1" applyAlignment="1">
      <alignment horizontal="center" vertical="center" wrapText="1"/>
    </xf>
    <xf numFmtId="0" fontId="10" fillId="11" borderId="11" xfId="2" applyNumberFormat="1" applyFont="1" applyFill="1" applyBorder="1" applyAlignment="1">
      <alignment horizontal="center" vertical="center" wrapText="1"/>
    </xf>
    <xf numFmtId="165" fontId="10" fillId="11" borderId="8" xfId="2" applyNumberFormat="1" applyFont="1" applyFill="1" applyBorder="1" applyAlignment="1">
      <alignment horizontal="center" vertical="center" wrapText="1"/>
    </xf>
    <xf numFmtId="0" fontId="10" fillId="11" borderId="8" xfId="2" applyNumberFormat="1" applyFont="1" applyFill="1" applyBorder="1" applyAlignment="1">
      <alignment horizontal="center" vertical="center" wrapText="1"/>
    </xf>
    <xf numFmtId="14" fontId="10" fillId="11" borderId="8" xfId="2" applyNumberFormat="1" applyFont="1" applyFill="1" applyBorder="1" applyAlignment="1">
      <alignment horizontal="center" vertical="center" wrapText="1"/>
    </xf>
    <xf numFmtId="42" fontId="10" fillId="11" borderId="12" xfId="3" applyFont="1" applyFill="1" applyBorder="1" applyAlignment="1">
      <alignment horizontal="center" vertical="center" wrapText="1"/>
    </xf>
    <xf numFmtId="0" fontId="6" fillId="4" borderId="13" xfId="0" applyFont="1" applyFill="1" applyBorder="1" applyAlignment="1">
      <alignment horizontal="center" vertical="center" wrapText="1"/>
    </xf>
    <xf numFmtId="0" fontId="11" fillId="0" borderId="0" xfId="0" applyFont="1" applyBorder="1"/>
    <xf numFmtId="0" fontId="11" fillId="0" borderId="0" xfId="0" applyFont="1"/>
    <xf numFmtId="0" fontId="7" fillId="12" borderId="14" xfId="0" applyFont="1" applyFill="1" applyBorder="1" applyAlignment="1">
      <alignment horizontal="center" vertical="top" wrapText="1"/>
    </xf>
    <xf numFmtId="0" fontId="4" fillId="13" borderId="15" xfId="0" applyFont="1" applyFill="1" applyBorder="1" applyAlignment="1">
      <alignment horizontal="center" vertical="top" wrapText="1"/>
    </xf>
    <xf numFmtId="0" fontId="4" fillId="6" borderId="15" xfId="0" applyFont="1" applyFill="1" applyBorder="1" applyAlignment="1">
      <alignment horizontal="center" vertical="top" wrapText="1"/>
    </xf>
    <xf numFmtId="0" fontId="7" fillId="3" borderId="15" xfId="0" applyFont="1" applyFill="1" applyBorder="1" applyAlignment="1">
      <alignment horizontal="center" vertical="center" wrapText="1"/>
    </xf>
    <xf numFmtId="0" fontId="12" fillId="14" borderId="15" xfId="0" applyFont="1" applyFill="1" applyBorder="1" applyAlignment="1">
      <alignment horizontal="left" vertical="center" wrapText="1"/>
    </xf>
    <xf numFmtId="0" fontId="4" fillId="14" borderId="15" xfId="0" applyFont="1" applyFill="1" applyBorder="1" applyAlignment="1">
      <alignment horizontal="center" vertical="center" wrapText="1"/>
    </xf>
    <xf numFmtId="0" fontId="7" fillId="14" borderId="15" xfId="0" applyNumberFormat="1" applyFont="1" applyFill="1" applyBorder="1" applyAlignment="1">
      <alignment horizontal="center" vertical="center" wrapText="1"/>
    </xf>
    <xf numFmtId="0" fontId="4" fillId="15" borderId="15" xfId="5" applyNumberFormat="1" applyFont="1" applyFill="1" applyBorder="1" applyAlignment="1">
      <alignment horizontal="center" vertical="center" wrapText="1"/>
    </xf>
    <xf numFmtId="167" fontId="7" fillId="3" borderId="15" xfId="6" applyFont="1" applyFill="1" applyBorder="1" applyAlignment="1">
      <alignment horizontal="center" vertical="center" wrapText="1"/>
    </xf>
    <xf numFmtId="168" fontId="13" fillId="14" borderId="16" xfId="7" applyFont="1" applyFill="1" applyBorder="1" applyAlignment="1">
      <alignment horizontal="center" vertical="center" wrapText="1"/>
    </xf>
    <xf numFmtId="169" fontId="13" fillId="14" borderId="16" xfId="5" applyNumberFormat="1" applyFont="1" applyFill="1" applyBorder="1" applyAlignment="1">
      <alignment horizontal="center" vertical="center" wrapText="1"/>
    </xf>
    <xf numFmtId="165" fontId="9" fillId="10" borderId="15" xfId="2" applyNumberFormat="1" applyFont="1" applyFill="1" applyBorder="1" applyAlignment="1">
      <alignment vertical="center" wrapText="1"/>
    </xf>
    <xf numFmtId="169" fontId="9" fillId="10" borderId="15" xfId="5" applyNumberFormat="1" applyFont="1" applyFill="1" applyBorder="1" applyAlignment="1">
      <alignment horizontal="center" vertical="center" wrapText="1"/>
    </xf>
    <xf numFmtId="165" fontId="10" fillId="10" borderId="15" xfId="2" applyNumberFormat="1" applyFont="1" applyFill="1" applyBorder="1" applyAlignment="1">
      <alignment vertical="center" wrapText="1"/>
    </xf>
    <xf numFmtId="0" fontId="14" fillId="0" borderId="15" xfId="0" applyNumberFormat="1"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5" xfId="7" applyNumberFormat="1" applyFont="1" applyFill="1" applyBorder="1" applyAlignment="1">
      <alignment horizontal="center" vertical="center" wrapText="1"/>
    </xf>
    <xf numFmtId="14" fontId="15" fillId="0" borderId="15" xfId="5"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wrapText="1"/>
    </xf>
    <xf numFmtId="0" fontId="4" fillId="0" borderId="0" xfId="0" applyFont="1" applyAlignment="1">
      <alignment wrapText="1"/>
    </xf>
    <xf numFmtId="0" fontId="7" fillId="12" borderId="18" xfId="0" applyFont="1" applyFill="1" applyBorder="1" applyAlignment="1">
      <alignment horizontal="center" vertical="top" wrapText="1"/>
    </xf>
    <xf numFmtId="0" fontId="4" fillId="13" borderId="10" xfId="0" applyFont="1" applyFill="1" applyBorder="1" applyAlignment="1">
      <alignment horizontal="center" vertical="top" wrapText="1"/>
    </xf>
    <xf numFmtId="0" fontId="4" fillId="6" borderId="10" xfId="0" applyFont="1" applyFill="1" applyBorder="1" applyAlignment="1">
      <alignment horizontal="center" vertical="top" wrapText="1"/>
    </xf>
    <xf numFmtId="0" fontId="7" fillId="3" borderId="10" xfId="0" applyFont="1" applyFill="1" applyBorder="1" applyAlignment="1">
      <alignment horizontal="center" vertical="center" wrapText="1"/>
    </xf>
    <xf numFmtId="0" fontId="12" fillId="14" borderId="10" xfId="0" applyFont="1" applyFill="1" applyBorder="1" applyAlignment="1">
      <alignment horizontal="left" vertical="center" wrapText="1"/>
    </xf>
    <xf numFmtId="0" fontId="4" fillId="14" borderId="10" xfId="0" applyFont="1" applyFill="1" applyBorder="1" applyAlignment="1">
      <alignment horizontal="center" vertical="center" wrapText="1"/>
    </xf>
    <xf numFmtId="0" fontId="7" fillId="14" borderId="10" xfId="0" applyNumberFormat="1" applyFont="1" applyFill="1" applyBorder="1" applyAlignment="1">
      <alignment horizontal="center" vertical="center" wrapText="1"/>
    </xf>
    <xf numFmtId="0" fontId="4" fillId="15" borderId="10" xfId="5" applyNumberFormat="1" applyFont="1" applyFill="1" applyBorder="1" applyAlignment="1">
      <alignment horizontal="center" vertical="center" wrapText="1"/>
    </xf>
    <xf numFmtId="167" fontId="7" fillId="3" borderId="10" xfId="6" applyFont="1" applyFill="1" applyBorder="1" applyAlignment="1">
      <alignment horizontal="center" vertical="center" wrapText="1"/>
    </xf>
    <xf numFmtId="165" fontId="9" fillId="10" borderId="10" xfId="2" applyNumberFormat="1" applyFont="1" applyFill="1" applyBorder="1" applyAlignment="1">
      <alignment vertical="center" wrapText="1"/>
    </xf>
    <xf numFmtId="169" fontId="9" fillId="10" borderId="10" xfId="5" applyNumberFormat="1" applyFont="1" applyFill="1" applyBorder="1" applyAlignment="1">
      <alignment horizontal="center" vertical="center" wrapText="1"/>
    </xf>
    <xf numFmtId="165" fontId="10" fillId="10" borderId="10" xfId="2" applyNumberFormat="1" applyFont="1" applyFill="1" applyBorder="1" applyAlignment="1">
      <alignment vertical="center" wrapText="1"/>
    </xf>
    <xf numFmtId="0" fontId="14"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7" applyNumberFormat="1" applyFont="1" applyFill="1" applyBorder="1" applyAlignment="1">
      <alignment horizontal="center" vertical="center" wrapText="1"/>
    </xf>
    <xf numFmtId="14" fontId="15" fillId="0" borderId="10" xfId="5" applyNumberFormat="1"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12" borderId="20" xfId="0" applyFont="1" applyFill="1" applyBorder="1" applyAlignment="1">
      <alignment horizontal="center" vertical="top" wrapText="1"/>
    </xf>
    <xf numFmtId="0" fontId="4" fillId="13" borderId="6" xfId="0" applyFont="1" applyFill="1" applyBorder="1" applyAlignment="1">
      <alignment horizontal="center" vertical="top" wrapText="1"/>
    </xf>
    <xf numFmtId="0" fontId="4" fillId="6" borderId="6" xfId="0" applyFont="1" applyFill="1" applyBorder="1" applyAlignment="1">
      <alignment horizontal="center" vertical="top" wrapText="1"/>
    </xf>
    <xf numFmtId="0" fontId="7" fillId="3" borderId="6" xfId="0" applyFont="1" applyFill="1" applyBorder="1" applyAlignment="1">
      <alignment horizontal="center" vertical="center" wrapText="1"/>
    </xf>
    <xf numFmtId="0" fontId="12" fillId="14" borderId="6" xfId="0" applyFont="1" applyFill="1" applyBorder="1" applyAlignment="1">
      <alignment horizontal="left" vertical="center" wrapText="1"/>
    </xf>
    <xf numFmtId="0" fontId="4" fillId="14" borderId="6" xfId="0" applyFont="1" applyFill="1" applyBorder="1" applyAlignment="1">
      <alignment horizontal="center" vertical="center" wrapText="1"/>
    </xf>
    <xf numFmtId="0" fontId="7" fillId="14" borderId="6" xfId="0" applyNumberFormat="1" applyFont="1" applyFill="1" applyBorder="1" applyAlignment="1">
      <alignment horizontal="center" vertical="center" wrapText="1"/>
    </xf>
    <xf numFmtId="167" fontId="7" fillId="3" borderId="21" xfId="6" applyFont="1" applyFill="1" applyBorder="1" applyAlignment="1">
      <alignment horizontal="center" vertical="center" wrapText="1"/>
    </xf>
    <xf numFmtId="165" fontId="9" fillId="10" borderId="21" xfId="2" applyNumberFormat="1" applyFont="1" applyFill="1" applyBorder="1" applyAlignment="1">
      <alignment vertical="center" wrapText="1"/>
    </xf>
    <xf numFmtId="169" fontId="9" fillId="10" borderId="21" xfId="5" applyNumberFormat="1" applyFont="1" applyFill="1" applyBorder="1" applyAlignment="1">
      <alignment horizontal="center" vertical="center" wrapText="1"/>
    </xf>
    <xf numFmtId="165" fontId="10" fillId="10" borderId="21" xfId="2" applyNumberFormat="1" applyFont="1" applyFill="1" applyBorder="1" applyAlignment="1">
      <alignment vertical="center" wrapText="1"/>
    </xf>
    <xf numFmtId="165" fontId="9" fillId="10" borderId="6" xfId="2" applyNumberFormat="1" applyFont="1" applyFill="1" applyBorder="1" applyAlignment="1">
      <alignment vertical="center" wrapText="1"/>
    </xf>
    <xf numFmtId="169" fontId="9" fillId="10" borderId="6" xfId="5" applyNumberFormat="1" applyFont="1" applyFill="1" applyBorder="1" applyAlignment="1">
      <alignment horizontal="center" vertical="center" wrapText="1"/>
    </xf>
    <xf numFmtId="165" fontId="10" fillId="10" borderId="6" xfId="2" applyNumberFormat="1" applyFont="1" applyFill="1" applyBorder="1" applyAlignment="1">
      <alignment vertical="center" wrapText="1"/>
    </xf>
    <xf numFmtId="0" fontId="14" fillId="0" borderId="6" xfId="0" applyNumberFormat="1"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6" xfId="7" applyNumberFormat="1" applyFont="1" applyFill="1" applyBorder="1" applyAlignment="1">
      <alignment horizontal="center" vertical="center" wrapText="1"/>
    </xf>
    <xf numFmtId="14" fontId="15" fillId="0" borderId="6" xfId="5" applyNumberFormat="1" applyFont="1" applyFill="1" applyBorder="1" applyAlignment="1">
      <alignment horizontal="center" vertical="center" wrapText="1"/>
    </xf>
    <xf numFmtId="0" fontId="7" fillId="0" borderId="22" xfId="0" applyFont="1" applyFill="1" applyBorder="1" applyAlignment="1">
      <alignment horizontal="center" vertical="center" wrapText="1"/>
    </xf>
    <xf numFmtId="0" fontId="16" fillId="12" borderId="23" xfId="0" applyFont="1" applyFill="1" applyBorder="1" applyAlignment="1">
      <alignment horizontal="center" vertical="top" wrapText="1"/>
    </xf>
    <xf numFmtId="0" fontId="17" fillId="13" borderId="24" xfId="0" applyFont="1" applyFill="1" applyBorder="1" applyAlignment="1">
      <alignment horizontal="center" vertical="top" wrapText="1"/>
    </xf>
    <xf numFmtId="0" fontId="17" fillId="6" borderId="24" xfId="0" applyFont="1" applyFill="1" applyBorder="1" applyAlignment="1">
      <alignment horizontal="center" vertical="top" wrapText="1"/>
    </xf>
    <xf numFmtId="0" fontId="16" fillId="3" borderId="24" xfId="0" applyFont="1" applyFill="1" applyBorder="1" applyAlignment="1">
      <alignment horizontal="center" vertical="center" wrapText="1"/>
    </xf>
    <xf numFmtId="0" fontId="18" fillId="14" borderId="24" xfId="0" applyFont="1" applyFill="1" applyBorder="1" applyAlignment="1">
      <alignment horizontal="left" vertical="center" wrapText="1"/>
    </xf>
    <xf numFmtId="0" fontId="18" fillId="14" borderId="24" xfId="0" applyFont="1" applyFill="1" applyBorder="1" applyAlignment="1">
      <alignment horizontal="center" vertical="center" wrapText="1"/>
    </xf>
    <xf numFmtId="0" fontId="16" fillId="14" borderId="24" xfId="0" applyNumberFormat="1" applyFont="1" applyFill="1" applyBorder="1" applyAlignment="1">
      <alignment horizontal="center" vertical="center" wrapText="1"/>
    </xf>
    <xf numFmtId="0" fontId="17" fillId="15" borderId="24" xfId="5" applyNumberFormat="1" applyFont="1" applyFill="1" applyBorder="1" applyAlignment="1">
      <alignment horizontal="center" vertical="center" wrapText="1"/>
    </xf>
    <xf numFmtId="42" fontId="16" fillId="3" borderId="25" xfId="3" applyFont="1" applyFill="1" applyBorder="1" applyAlignment="1">
      <alignment horizontal="center" vertical="center" wrapText="1"/>
    </xf>
    <xf numFmtId="168" fontId="13" fillId="14" borderId="25" xfId="7" applyFont="1" applyFill="1" applyBorder="1" applyAlignment="1">
      <alignment horizontal="center" vertical="center" wrapText="1"/>
    </xf>
    <xf numFmtId="169" fontId="13" fillId="14" borderId="25" xfId="5" applyNumberFormat="1" applyFont="1" applyFill="1" applyBorder="1" applyAlignment="1">
      <alignment horizontal="center" vertical="center" wrapText="1"/>
    </xf>
    <xf numFmtId="44" fontId="13" fillId="14" borderId="24" xfId="8" applyFont="1" applyFill="1" applyBorder="1"/>
    <xf numFmtId="44" fontId="16" fillId="14" borderId="24" xfId="8" applyFont="1" applyFill="1" applyBorder="1"/>
    <xf numFmtId="165" fontId="19" fillId="10" borderId="24" xfId="2" applyNumberFormat="1" applyFont="1" applyFill="1" applyBorder="1" applyAlignment="1">
      <alignment vertical="center" wrapText="1"/>
    </xf>
    <xf numFmtId="0" fontId="17" fillId="0" borderId="24" xfId="0" applyNumberFormat="1" applyFont="1" applyFill="1" applyBorder="1" applyAlignment="1">
      <alignment horizontal="center" vertical="center" wrapText="1"/>
    </xf>
    <xf numFmtId="169" fontId="20" fillId="0" borderId="24" xfId="5" applyNumberFormat="1" applyFont="1" applyFill="1" applyBorder="1" applyAlignment="1">
      <alignment horizontal="center" vertical="center" wrapText="1"/>
    </xf>
    <xf numFmtId="0" fontId="17" fillId="0" borderId="24" xfId="0" applyFont="1" applyFill="1" applyBorder="1" applyAlignment="1">
      <alignment horizontal="center" vertical="center" wrapText="1"/>
    </xf>
    <xf numFmtId="1" fontId="17" fillId="0" borderId="24" xfId="7" applyNumberFormat="1" applyFont="1" applyFill="1" applyBorder="1" applyAlignment="1">
      <alignment horizontal="center" vertical="center" wrapText="1"/>
    </xf>
    <xf numFmtId="0" fontId="17" fillId="0" borderId="24" xfId="4" applyNumberFormat="1" applyFont="1" applyFill="1" applyBorder="1" applyAlignment="1">
      <alignment horizontal="center" vertical="center" wrapText="1"/>
    </xf>
    <xf numFmtId="14" fontId="17" fillId="0" borderId="24" xfId="5" applyNumberFormat="1" applyFont="1" applyFill="1" applyBorder="1" applyAlignment="1">
      <alignment horizontal="center" vertical="center" wrapText="1"/>
    </xf>
    <xf numFmtId="0" fontId="16" fillId="0" borderId="26" xfId="0" applyFont="1" applyFill="1" applyBorder="1" applyAlignment="1">
      <alignment horizontal="center" vertical="center" wrapText="1"/>
    </xf>
    <xf numFmtId="0" fontId="21" fillId="0" borderId="0" xfId="0" applyFont="1" applyFill="1" applyBorder="1" applyAlignment="1">
      <alignment wrapText="1"/>
    </xf>
    <xf numFmtId="0" fontId="21" fillId="0" borderId="0" xfId="0" applyFont="1" applyBorder="1" applyAlignment="1">
      <alignment wrapText="1"/>
    </xf>
    <xf numFmtId="0" fontId="21" fillId="0" borderId="0" xfId="0" applyFont="1"/>
    <xf numFmtId="0" fontId="16" fillId="12" borderId="25" xfId="0" applyFont="1" applyFill="1" applyBorder="1" applyAlignment="1">
      <alignment horizontal="center" vertical="top" wrapText="1"/>
    </xf>
    <xf numFmtId="0" fontId="17" fillId="13" borderId="25" xfId="0" applyFont="1" applyFill="1" applyBorder="1" applyAlignment="1">
      <alignment horizontal="center" vertical="top" wrapText="1"/>
    </xf>
    <xf numFmtId="0" fontId="17" fillId="6" borderId="25" xfId="0" applyFont="1" applyFill="1" applyBorder="1" applyAlignment="1">
      <alignment horizontal="center" vertical="top" wrapText="1"/>
    </xf>
    <xf numFmtId="0" fontId="16" fillId="3" borderId="25" xfId="0" applyFont="1" applyFill="1" applyBorder="1" applyAlignment="1">
      <alignment horizontal="center" vertical="center" wrapText="1"/>
    </xf>
    <xf numFmtId="0" fontId="18" fillId="14" borderId="25" xfId="0" applyFont="1" applyFill="1" applyBorder="1" applyAlignment="1">
      <alignment horizontal="left" vertical="center" wrapText="1"/>
    </xf>
    <xf numFmtId="0" fontId="18" fillId="14" borderId="25" xfId="0" applyFont="1" applyFill="1" applyBorder="1" applyAlignment="1">
      <alignment horizontal="center" vertical="center" wrapText="1"/>
    </xf>
    <xf numFmtId="0" fontId="16" fillId="14" borderId="25" xfId="0" applyNumberFormat="1" applyFont="1" applyFill="1" applyBorder="1" applyAlignment="1">
      <alignment horizontal="center" vertical="center" wrapText="1"/>
    </xf>
    <xf numFmtId="0" fontId="17" fillId="15" borderId="25" xfId="5" applyNumberFormat="1" applyFont="1" applyFill="1" applyBorder="1" applyAlignment="1">
      <alignment horizontal="center" vertical="center" wrapText="1"/>
    </xf>
    <xf numFmtId="42" fontId="16" fillId="10" borderId="25" xfId="3" applyFont="1" applyFill="1" applyBorder="1" applyAlignment="1">
      <alignment vertical="center" wrapText="1"/>
    </xf>
    <xf numFmtId="169" fontId="16" fillId="10" borderId="25" xfId="5" applyNumberFormat="1" applyFont="1" applyFill="1" applyBorder="1" applyAlignment="1">
      <alignment horizontal="center" vertical="center" wrapText="1"/>
    </xf>
    <xf numFmtId="165" fontId="19" fillId="10" borderId="25" xfId="2" applyNumberFormat="1" applyFont="1" applyFill="1" applyBorder="1" applyAlignment="1">
      <alignment vertical="center" wrapText="1"/>
    </xf>
    <xf numFmtId="0" fontId="17" fillId="0" borderId="25" xfId="0" applyNumberFormat="1" applyFont="1" applyFill="1" applyBorder="1" applyAlignment="1">
      <alignment horizontal="center" vertical="center" wrapText="1"/>
    </xf>
    <xf numFmtId="0" fontId="20" fillId="0" borderId="25" xfId="5" applyNumberFormat="1"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25" xfId="7" applyNumberFormat="1" applyFont="1" applyFill="1" applyBorder="1" applyAlignment="1">
      <alignment horizontal="center" vertical="center" wrapText="1"/>
    </xf>
    <xf numFmtId="14" fontId="17" fillId="0" borderId="25" xfId="5" applyNumberFormat="1"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7" fillId="14" borderId="24" xfId="0" applyFont="1" applyFill="1" applyBorder="1" applyAlignment="1">
      <alignment horizontal="center" vertical="center" wrapText="1"/>
    </xf>
    <xf numFmtId="42" fontId="16" fillId="3" borderId="24" xfId="3" applyFont="1" applyFill="1" applyBorder="1" applyAlignment="1">
      <alignment horizontal="center" vertical="center" wrapText="1"/>
    </xf>
    <xf numFmtId="42" fontId="16" fillId="10" borderId="24" xfId="3" applyFont="1" applyFill="1" applyBorder="1" applyAlignment="1">
      <alignment vertical="center" wrapText="1"/>
    </xf>
    <xf numFmtId="169" fontId="16" fillId="10" borderId="24" xfId="5" applyNumberFormat="1" applyFont="1" applyFill="1" applyBorder="1" applyAlignment="1">
      <alignment horizontal="center" vertical="center" wrapText="1"/>
    </xf>
    <xf numFmtId="0" fontId="20" fillId="0" borderId="24" xfId="5" applyNumberFormat="1" applyFont="1" applyFill="1" applyBorder="1" applyAlignment="1">
      <alignment horizontal="center" vertical="center" wrapText="1"/>
    </xf>
    <xf numFmtId="0" fontId="17" fillId="0" borderId="24" xfId="7" applyNumberFormat="1" applyFont="1" applyFill="1" applyBorder="1" applyAlignment="1">
      <alignment horizontal="center" vertical="center" wrapText="1"/>
    </xf>
    <xf numFmtId="0" fontId="17" fillId="12" borderId="23" xfId="0" applyFont="1" applyFill="1" applyBorder="1" applyAlignment="1">
      <alignment horizontal="center" vertical="top" wrapText="1"/>
    </xf>
    <xf numFmtId="0" fontId="17" fillId="16" borderId="24" xfId="0" applyFont="1" applyFill="1" applyBorder="1" applyAlignment="1">
      <alignment horizontal="center" vertical="top" wrapText="1"/>
    </xf>
    <xf numFmtId="0" fontId="17" fillId="4" borderId="24" xfId="0" applyFont="1" applyFill="1" applyBorder="1" applyAlignment="1">
      <alignment horizontal="center" vertical="top" wrapText="1"/>
    </xf>
    <xf numFmtId="0" fontId="17" fillId="14" borderId="24" xfId="0" applyNumberFormat="1" applyFont="1" applyFill="1" applyBorder="1" applyAlignment="1">
      <alignment horizontal="center" vertical="center" wrapText="1"/>
    </xf>
    <xf numFmtId="0" fontId="20" fillId="0" borderId="24" xfId="0" applyFont="1" applyFill="1" applyBorder="1" applyAlignment="1">
      <alignment horizontal="center" vertical="center" wrapText="1"/>
    </xf>
    <xf numFmtId="14" fontId="17" fillId="0" borderId="24" xfId="0" applyNumberFormat="1" applyFont="1" applyFill="1" applyBorder="1" applyAlignment="1">
      <alignment horizontal="center" vertical="center" wrapText="1"/>
    </xf>
    <xf numFmtId="0" fontId="17" fillId="12" borderId="16" xfId="0" applyFont="1" applyFill="1" applyBorder="1" applyAlignment="1">
      <alignment horizontal="center" vertical="top" wrapText="1"/>
    </xf>
    <xf numFmtId="0" fontId="17" fillId="16" borderId="16" xfId="0" applyFont="1" applyFill="1" applyBorder="1" applyAlignment="1">
      <alignment horizontal="center" vertical="top" wrapText="1"/>
    </xf>
    <xf numFmtId="0" fontId="17" fillId="4" borderId="16" xfId="0" applyFont="1" applyFill="1" applyBorder="1" applyAlignment="1">
      <alignment horizontal="center" vertical="top" wrapText="1"/>
    </xf>
    <xf numFmtId="0" fontId="16" fillId="3" borderId="16" xfId="0" applyFont="1" applyFill="1" applyBorder="1" applyAlignment="1">
      <alignment horizontal="center" vertical="center" wrapText="1"/>
    </xf>
    <xf numFmtId="0" fontId="18" fillId="14" borderId="16" xfId="0" applyFont="1" applyFill="1" applyBorder="1" applyAlignment="1">
      <alignment horizontal="left" vertical="center" wrapText="1"/>
    </xf>
    <xf numFmtId="0" fontId="18" fillId="14" borderId="16" xfId="0" applyFont="1" applyFill="1" applyBorder="1" applyAlignment="1">
      <alignment horizontal="center" vertical="center" wrapText="1"/>
    </xf>
    <xf numFmtId="0" fontId="17" fillId="15" borderId="16" xfId="5" applyNumberFormat="1" applyFont="1" applyFill="1" applyBorder="1" applyAlignment="1">
      <alignment horizontal="center" vertical="center" wrapText="1"/>
    </xf>
    <xf numFmtId="42" fontId="16" fillId="3" borderId="16" xfId="3" applyFont="1" applyFill="1" applyBorder="1" applyAlignment="1">
      <alignment horizontal="center" vertical="center" wrapText="1"/>
    </xf>
    <xf numFmtId="168" fontId="16" fillId="14" borderId="16" xfId="7" applyFont="1" applyFill="1" applyBorder="1" applyAlignment="1">
      <alignment horizontal="center" vertical="center" wrapText="1"/>
    </xf>
    <xf numFmtId="169" fontId="16" fillId="10" borderId="16" xfId="5" applyNumberFormat="1" applyFont="1" applyFill="1" applyBorder="1" applyAlignment="1">
      <alignment horizontal="center" vertical="center" wrapText="1"/>
    </xf>
    <xf numFmtId="0" fontId="16" fillId="10" borderId="16" xfId="5" applyNumberFormat="1" applyFont="1" applyFill="1" applyBorder="1" applyAlignment="1">
      <alignment horizontal="center" vertical="center" wrapText="1"/>
    </xf>
    <xf numFmtId="165" fontId="19" fillId="10" borderId="16" xfId="2" applyNumberFormat="1" applyFont="1" applyFill="1" applyBorder="1" applyAlignment="1">
      <alignment vertical="center" wrapText="1"/>
    </xf>
    <xf numFmtId="44" fontId="16" fillId="14" borderId="16" xfId="8" applyFont="1" applyFill="1" applyBorder="1"/>
    <xf numFmtId="0" fontId="17" fillId="0" borderId="16" xfId="0" applyNumberFormat="1" applyFont="1" applyFill="1" applyBorder="1" applyAlignment="1">
      <alignment horizontal="center" vertical="center" wrapText="1"/>
    </xf>
    <xf numFmtId="169" fontId="20" fillId="0" borderId="16" xfId="5" applyNumberFormat="1"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6" xfId="7" applyNumberFormat="1" applyFont="1" applyFill="1" applyBorder="1" applyAlignment="1">
      <alignment horizontal="center" vertical="center" wrapText="1"/>
    </xf>
    <xf numFmtId="14" fontId="17" fillId="0" borderId="16" xfId="5" applyNumberFormat="1" applyFont="1" applyFill="1" applyBorder="1" applyAlignment="1">
      <alignment horizontal="center" vertical="center" wrapText="1"/>
    </xf>
    <xf numFmtId="0" fontId="16" fillId="0" borderId="28" xfId="0" applyFont="1" applyFill="1" applyBorder="1" applyAlignment="1">
      <alignment horizontal="center" vertical="center" wrapText="1"/>
    </xf>
    <xf numFmtId="0" fontId="4" fillId="12" borderId="23" xfId="0" applyFont="1" applyFill="1" applyBorder="1" applyAlignment="1">
      <alignment horizontal="center" vertical="center" wrapText="1"/>
    </xf>
    <xf numFmtId="0" fontId="4" fillId="16" borderId="24"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12" fillId="14" borderId="24" xfId="0" applyFont="1" applyFill="1" applyBorder="1" applyAlignment="1">
      <alignment horizontal="center" vertical="center" wrapText="1"/>
    </xf>
    <xf numFmtId="0" fontId="4" fillId="14" borderId="24" xfId="0" applyNumberFormat="1" applyFont="1" applyFill="1" applyBorder="1" applyAlignment="1">
      <alignment horizontal="center" vertical="center" wrapText="1"/>
    </xf>
    <xf numFmtId="0" fontId="4" fillId="15" borderId="24" xfId="5" applyNumberFormat="1" applyFont="1" applyFill="1" applyBorder="1" applyAlignment="1">
      <alignment horizontal="center" vertical="center" wrapText="1"/>
    </xf>
    <xf numFmtId="167" fontId="7" fillId="3" borderId="24" xfId="6" applyFont="1" applyFill="1" applyBorder="1" applyAlignment="1">
      <alignment horizontal="center" vertical="center" wrapText="1"/>
    </xf>
    <xf numFmtId="168" fontId="13" fillId="0" borderId="24" xfId="7" applyFont="1" applyFill="1" applyBorder="1" applyAlignment="1">
      <alignment horizontal="center" vertical="center" wrapText="1"/>
    </xf>
    <xf numFmtId="169" fontId="13" fillId="0" borderId="24" xfId="5" applyNumberFormat="1" applyFont="1" applyFill="1" applyBorder="1" applyAlignment="1">
      <alignment horizontal="center" vertical="center" wrapText="1"/>
    </xf>
    <xf numFmtId="165" fontId="9" fillId="0" borderId="24" xfId="2" applyNumberFormat="1" applyFont="1" applyFill="1" applyBorder="1" applyAlignment="1">
      <alignment vertical="center" wrapText="1"/>
    </xf>
    <xf numFmtId="169" fontId="9" fillId="0" borderId="24" xfId="5" applyNumberFormat="1" applyFont="1" applyFill="1" applyBorder="1" applyAlignment="1">
      <alignment horizontal="center" vertical="center" wrapText="1"/>
    </xf>
    <xf numFmtId="167" fontId="22" fillId="0" borderId="24" xfId="6" applyFont="1" applyFill="1" applyBorder="1" applyAlignment="1">
      <alignment horizontal="center" vertical="center" wrapText="1"/>
    </xf>
    <xf numFmtId="165" fontId="10" fillId="0" borderId="24" xfId="2" applyNumberFormat="1" applyFont="1" applyFill="1" applyBorder="1" applyAlignment="1">
      <alignment vertical="center" wrapText="1"/>
    </xf>
    <xf numFmtId="0" fontId="23" fillId="0" borderId="24" xfId="0" applyNumberFormat="1"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24" xfId="0" applyNumberFormat="1" applyFont="1" applyFill="1" applyBorder="1" applyAlignment="1">
      <alignment horizontal="center" vertical="center" wrapText="1"/>
    </xf>
    <xf numFmtId="14" fontId="15" fillId="0" borderId="24" xfId="0" applyNumberFormat="1"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0" xfId="0" applyFont="1" applyFill="1"/>
    <xf numFmtId="168" fontId="13" fillId="14" borderId="6" xfId="7" applyFont="1" applyFill="1" applyBorder="1" applyAlignment="1">
      <alignment horizontal="center" vertical="center" wrapText="1"/>
    </xf>
    <xf numFmtId="169" fontId="13" fillId="14" borderId="6" xfId="5" applyNumberFormat="1" applyFont="1" applyFill="1" applyBorder="1" applyAlignment="1">
      <alignment horizontal="center" vertical="center" wrapText="1"/>
    </xf>
    <xf numFmtId="165" fontId="9" fillId="10" borderId="24" xfId="2" applyNumberFormat="1" applyFont="1" applyFill="1" applyBorder="1" applyAlignment="1">
      <alignment vertical="center" wrapText="1"/>
    </xf>
    <xf numFmtId="169" fontId="9" fillId="10" borderId="24" xfId="5" applyNumberFormat="1" applyFont="1" applyFill="1" applyBorder="1" applyAlignment="1">
      <alignment horizontal="center" vertical="center" wrapText="1"/>
    </xf>
    <xf numFmtId="167" fontId="22" fillId="10" borderId="24" xfId="6" applyFont="1" applyFill="1" applyBorder="1" applyAlignment="1">
      <alignment horizontal="center" vertical="center" wrapText="1"/>
    </xf>
    <xf numFmtId="165" fontId="10" fillId="10" borderId="24" xfId="2" applyNumberFormat="1" applyFont="1" applyFill="1" applyBorder="1" applyAlignment="1">
      <alignment vertical="center" wrapText="1"/>
    </xf>
    <xf numFmtId="0" fontId="23" fillId="0" borderId="24" xfId="0" applyFont="1" applyFill="1" applyBorder="1" applyAlignment="1">
      <alignment horizontal="center" vertical="center" wrapText="1"/>
    </xf>
    <xf numFmtId="0" fontId="16" fillId="12" borderId="6" xfId="0" applyFont="1" applyFill="1" applyBorder="1" applyAlignment="1">
      <alignment horizontal="center" vertical="top" wrapText="1"/>
    </xf>
    <xf numFmtId="0" fontId="17" fillId="16" borderId="6" xfId="0" applyFont="1" applyFill="1" applyBorder="1" applyAlignment="1">
      <alignment horizontal="center" vertical="top" wrapText="1"/>
    </xf>
    <xf numFmtId="0" fontId="17" fillId="4" borderId="6" xfId="0" applyFont="1" applyFill="1" applyBorder="1" applyAlignment="1">
      <alignment horizontal="center" vertical="top" wrapText="1"/>
    </xf>
    <xf numFmtId="0" fontId="16" fillId="3" borderId="6" xfId="0" applyFont="1" applyFill="1" applyBorder="1" applyAlignment="1">
      <alignment horizontal="center" vertical="center" wrapText="1"/>
    </xf>
    <xf numFmtId="0" fontId="18" fillId="14" borderId="6" xfId="0" applyFont="1" applyFill="1" applyBorder="1" applyAlignment="1">
      <alignment horizontal="left" vertical="center" wrapText="1"/>
    </xf>
    <xf numFmtId="0" fontId="18" fillId="14" borderId="6" xfId="0" applyFont="1" applyFill="1" applyBorder="1" applyAlignment="1">
      <alignment horizontal="center" vertical="center" wrapText="1"/>
    </xf>
    <xf numFmtId="0" fontId="16" fillId="14" borderId="6" xfId="0" applyNumberFormat="1" applyFont="1" applyFill="1" applyBorder="1" applyAlignment="1">
      <alignment horizontal="center" vertical="center" wrapText="1"/>
    </xf>
    <xf numFmtId="0" fontId="17" fillId="15" borderId="6" xfId="5" applyNumberFormat="1" applyFont="1" applyFill="1" applyBorder="1" applyAlignment="1">
      <alignment horizontal="center" vertical="center" wrapText="1"/>
    </xf>
    <xf numFmtId="42" fontId="16" fillId="3" borderId="6" xfId="3" applyFont="1" applyFill="1" applyBorder="1" applyAlignment="1">
      <alignment horizontal="center" vertical="center" wrapText="1"/>
    </xf>
    <xf numFmtId="42" fontId="16" fillId="10" borderId="6" xfId="3" applyFont="1" applyFill="1" applyBorder="1" applyAlignment="1">
      <alignment vertical="center" wrapText="1"/>
    </xf>
    <xf numFmtId="169" fontId="16" fillId="10" borderId="6" xfId="5" applyNumberFormat="1" applyFont="1" applyFill="1" applyBorder="1" applyAlignment="1">
      <alignment horizontal="center" vertical="center" wrapText="1"/>
    </xf>
    <xf numFmtId="169" fontId="17" fillId="10" borderId="6" xfId="5" applyNumberFormat="1" applyFont="1" applyFill="1" applyBorder="1" applyAlignment="1">
      <alignment horizontal="center" vertical="center" wrapText="1"/>
    </xf>
    <xf numFmtId="165" fontId="19" fillId="10" borderId="6" xfId="2" applyNumberFormat="1" applyFont="1" applyFill="1" applyBorder="1" applyAlignment="1">
      <alignment vertical="center" wrapText="1"/>
    </xf>
    <xf numFmtId="0" fontId="17" fillId="0" borderId="6" xfId="0" applyNumberFormat="1" applyFont="1" applyFill="1" applyBorder="1" applyAlignment="1">
      <alignment horizontal="center" vertical="center" wrapText="1"/>
    </xf>
    <xf numFmtId="169" fontId="20" fillId="0" borderId="6" xfId="5" applyNumberFormat="1"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6" xfId="7" applyNumberFormat="1" applyFont="1" applyFill="1" applyBorder="1" applyAlignment="1">
      <alignment horizontal="center" vertical="center" wrapText="1"/>
    </xf>
    <xf numFmtId="14" fontId="17" fillId="0" borderId="6" xfId="5" applyNumberFormat="1" applyFont="1" applyFill="1" applyBorder="1" applyAlignment="1">
      <alignment horizontal="center" vertical="center" wrapText="1"/>
    </xf>
    <xf numFmtId="0" fontId="16" fillId="0" borderId="22" xfId="0" applyFont="1" applyFill="1" applyBorder="1" applyAlignment="1">
      <alignment horizontal="center" vertical="center" wrapText="1"/>
    </xf>
    <xf numFmtId="169" fontId="17" fillId="10" borderId="24" xfId="5" applyNumberFormat="1" applyFont="1" applyFill="1" applyBorder="1" applyAlignment="1">
      <alignment horizontal="center" vertical="center" wrapText="1"/>
    </xf>
    <xf numFmtId="0" fontId="16" fillId="12" borderId="29" xfId="0" applyFont="1" applyFill="1" applyBorder="1" applyAlignment="1">
      <alignment horizontal="center" vertical="top" wrapText="1"/>
    </xf>
    <xf numFmtId="0" fontId="17" fillId="16" borderId="29" xfId="0" applyFont="1" applyFill="1" applyBorder="1" applyAlignment="1">
      <alignment horizontal="center" vertical="top" wrapText="1"/>
    </xf>
    <xf numFmtId="0" fontId="17" fillId="4" borderId="29" xfId="0" applyFont="1" applyFill="1" applyBorder="1" applyAlignment="1">
      <alignment horizontal="center" vertical="top" wrapText="1"/>
    </xf>
    <xf numFmtId="0" fontId="16" fillId="3" borderId="29" xfId="0" applyFont="1" applyFill="1" applyBorder="1" applyAlignment="1">
      <alignment horizontal="center" vertical="center" wrapText="1"/>
    </xf>
    <xf numFmtId="0" fontId="18" fillId="14" borderId="29" xfId="0" applyFont="1" applyFill="1" applyBorder="1" applyAlignment="1">
      <alignment horizontal="left" vertical="center" wrapText="1"/>
    </xf>
    <xf numFmtId="0" fontId="18" fillId="14" borderId="29" xfId="0" applyFont="1" applyFill="1" applyBorder="1" applyAlignment="1">
      <alignment horizontal="center" vertical="center" wrapText="1"/>
    </xf>
    <xf numFmtId="0" fontId="16" fillId="14" borderId="29" xfId="0" applyNumberFormat="1" applyFont="1" applyFill="1" applyBorder="1" applyAlignment="1">
      <alignment horizontal="center" vertical="center" wrapText="1"/>
    </xf>
    <xf numFmtId="0" fontId="17" fillId="15" borderId="29" xfId="5" applyNumberFormat="1" applyFont="1" applyFill="1" applyBorder="1" applyAlignment="1">
      <alignment horizontal="center" vertical="center" wrapText="1"/>
    </xf>
    <xf numFmtId="42" fontId="16" fillId="3" borderId="29" xfId="3" applyFont="1" applyFill="1" applyBorder="1" applyAlignment="1">
      <alignment horizontal="center" vertical="center" wrapText="1"/>
    </xf>
    <xf numFmtId="42" fontId="16" fillId="10" borderId="29" xfId="3" applyFont="1" applyFill="1" applyBorder="1" applyAlignment="1">
      <alignment vertical="center" wrapText="1"/>
    </xf>
    <xf numFmtId="169" fontId="16" fillId="10" borderId="29" xfId="5" applyNumberFormat="1" applyFont="1" applyFill="1" applyBorder="1" applyAlignment="1">
      <alignment horizontal="center" vertical="center" wrapText="1"/>
    </xf>
    <xf numFmtId="169" fontId="17" fillId="10" borderId="29" xfId="5" applyNumberFormat="1" applyFont="1" applyFill="1" applyBorder="1" applyAlignment="1">
      <alignment horizontal="center" vertical="center" wrapText="1"/>
    </xf>
    <xf numFmtId="165" fontId="19" fillId="10" borderId="29" xfId="2" applyNumberFormat="1" applyFont="1" applyFill="1" applyBorder="1" applyAlignment="1">
      <alignment vertical="center" wrapText="1"/>
    </xf>
    <xf numFmtId="0" fontId="17" fillId="0" borderId="29" xfId="0" applyNumberFormat="1" applyFont="1" applyFill="1" applyBorder="1" applyAlignment="1">
      <alignment horizontal="center" vertical="center" wrapText="1"/>
    </xf>
    <xf numFmtId="169" fontId="20" fillId="0" borderId="29" xfId="5" applyNumberFormat="1"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29" xfId="7" applyNumberFormat="1" applyFont="1" applyFill="1" applyBorder="1" applyAlignment="1">
      <alignment horizontal="center" vertical="center" wrapText="1"/>
    </xf>
    <xf numFmtId="14" fontId="17" fillId="0" borderId="29" xfId="5" applyNumberFormat="1"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12" borderId="16" xfId="0" applyFont="1" applyFill="1" applyBorder="1" applyAlignment="1">
      <alignment horizontal="center" vertical="top" wrapText="1"/>
    </xf>
    <xf numFmtId="0" fontId="17" fillId="14" borderId="16" xfId="0" applyFont="1" applyFill="1" applyBorder="1" applyAlignment="1">
      <alignment horizontal="center" vertical="center" wrapText="1"/>
    </xf>
    <xf numFmtId="0" fontId="16" fillId="14" borderId="16" xfId="0" applyNumberFormat="1" applyFont="1" applyFill="1" applyBorder="1" applyAlignment="1">
      <alignment horizontal="center" vertical="center" wrapText="1"/>
    </xf>
    <xf numFmtId="42" fontId="16" fillId="10" borderId="16" xfId="3" applyFont="1" applyFill="1" applyBorder="1" applyAlignment="1">
      <alignment vertical="center" wrapText="1"/>
    </xf>
    <xf numFmtId="0" fontId="16" fillId="12" borderId="7" xfId="0" applyFont="1" applyFill="1" applyBorder="1" applyAlignment="1">
      <alignment horizontal="center" vertical="top" wrapText="1"/>
    </xf>
    <xf numFmtId="0" fontId="17" fillId="16" borderId="8" xfId="0" applyFont="1" applyFill="1" applyBorder="1" applyAlignment="1">
      <alignment horizontal="center" vertical="top" wrapText="1"/>
    </xf>
    <xf numFmtId="0" fontId="17" fillId="4" borderId="8" xfId="0" applyFont="1" applyFill="1" applyBorder="1" applyAlignment="1">
      <alignment horizontal="center" vertical="top" wrapText="1"/>
    </xf>
    <xf numFmtId="0" fontId="16" fillId="3" borderId="8" xfId="0" applyFont="1" applyFill="1" applyBorder="1" applyAlignment="1">
      <alignment horizontal="center" vertical="center" wrapText="1"/>
    </xf>
    <xf numFmtId="0" fontId="18" fillId="14" borderId="8" xfId="0" applyFont="1" applyFill="1" applyBorder="1" applyAlignment="1">
      <alignment horizontal="left" vertical="center" wrapText="1"/>
    </xf>
    <xf numFmtId="0" fontId="17" fillId="14" borderId="8" xfId="0" applyFont="1" applyFill="1" applyBorder="1" applyAlignment="1">
      <alignment horizontal="center" vertical="center" wrapText="1"/>
    </xf>
    <xf numFmtId="0" fontId="16" fillId="14" borderId="8" xfId="0" applyNumberFormat="1" applyFont="1" applyFill="1" applyBorder="1" applyAlignment="1">
      <alignment horizontal="center" vertical="center" wrapText="1"/>
    </xf>
    <xf numFmtId="0" fontId="17" fillId="15" borderId="8" xfId="5" applyNumberFormat="1" applyFont="1" applyFill="1" applyBorder="1" applyAlignment="1">
      <alignment horizontal="center" vertical="center" wrapText="1"/>
    </xf>
    <xf numFmtId="42" fontId="16" fillId="3" borderId="8" xfId="3" applyFont="1" applyFill="1" applyBorder="1" applyAlignment="1">
      <alignment horizontal="center" vertical="center" wrapText="1"/>
    </xf>
    <xf numFmtId="42" fontId="16" fillId="10" borderId="8" xfId="3" applyFont="1" applyFill="1" applyBorder="1" applyAlignment="1">
      <alignment vertical="center" wrapText="1"/>
    </xf>
    <xf numFmtId="169" fontId="16" fillId="10" borderId="8" xfId="5" applyNumberFormat="1" applyFont="1" applyFill="1" applyBorder="1" applyAlignment="1">
      <alignment horizontal="center" vertical="center" wrapText="1"/>
    </xf>
    <xf numFmtId="165" fontId="19" fillId="10" borderId="8" xfId="2" applyNumberFormat="1" applyFont="1" applyFill="1" applyBorder="1" applyAlignment="1">
      <alignment vertical="center" wrapText="1"/>
    </xf>
    <xf numFmtId="0" fontId="18" fillId="0" borderId="8" xfId="0" applyNumberFormat="1" applyFont="1" applyFill="1" applyBorder="1" applyAlignment="1">
      <alignment horizontal="center" vertical="center" wrapText="1"/>
    </xf>
    <xf numFmtId="0" fontId="24" fillId="0" borderId="8"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8" xfId="7" applyNumberFormat="1" applyFont="1" applyFill="1" applyBorder="1" applyAlignment="1">
      <alignment horizontal="center" vertical="center" wrapText="1"/>
    </xf>
    <xf numFmtId="14" fontId="17" fillId="0" borderId="8" xfId="5" applyNumberFormat="1"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12" borderId="32" xfId="0" applyFont="1" applyFill="1" applyBorder="1" applyAlignment="1">
      <alignment horizontal="center" vertical="top" wrapText="1"/>
    </xf>
    <xf numFmtId="0" fontId="17" fillId="16" borderId="25" xfId="0" applyFont="1" applyFill="1" applyBorder="1" applyAlignment="1">
      <alignment horizontal="center" vertical="top" wrapText="1"/>
    </xf>
    <xf numFmtId="0" fontId="17" fillId="4" borderId="25" xfId="0" applyFont="1" applyFill="1" applyBorder="1" applyAlignment="1">
      <alignment horizontal="center" vertical="top" wrapText="1"/>
    </xf>
    <xf numFmtId="169" fontId="20" fillId="0" borderId="25" xfId="5" applyNumberFormat="1" applyFont="1" applyFill="1" applyBorder="1" applyAlignment="1">
      <alignment horizontal="center" vertical="center" wrapText="1"/>
    </xf>
    <xf numFmtId="0" fontId="7" fillId="12" borderId="29" xfId="0" applyFont="1" applyFill="1" applyBorder="1" applyAlignment="1">
      <alignment horizontal="center" vertical="top" wrapText="1"/>
    </xf>
    <xf numFmtId="0" fontId="4" fillId="16" borderId="29" xfId="0" applyFont="1" applyFill="1" applyBorder="1" applyAlignment="1">
      <alignment horizontal="center" vertical="top" wrapText="1"/>
    </xf>
    <xf numFmtId="0" fontId="4" fillId="4" borderId="29" xfId="0" applyFont="1" applyFill="1" applyBorder="1" applyAlignment="1">
      <alignment horizontal="center" vertical="top" wrapText="1"/>
    </xf>
    <xf numFmtId="0" fontId="7" fillId="3" borderId="29" xfId="0" applyFont="1" applyFill="1" applyBorder="1" applyAlignment="1">
      <alignment horizontal="center" vertical="center" wrapText="1"/>
    </xf>
    <xf numFmtId="0" fontId="12" fillId="14" borderId="29" xfId="0" applyFont="1" applyFill="1" applyBorder="1" applyAlignment="1">
      <alignment horizontal="left" vertical="center" wrapText="1"/>
    </xf>
    <xf numFmtId="0" fontId="12" fillId="14" borderId="29" xfId="0" applyFont="1" applyFill="1" applyBorder="1" applyAlignment="1">
      <alignment horizontal="center" vertical="center" wrapText="1"/>
    </xf>
    <xf numFmtId="0" fontId="7" fillId="14" borderId="29" xfId="0" applyNumberFormat="1" applyFont="1" applyFill="1" applyBorder="1" applyAlignment="1">
      <alignment horizontal="center" vertical="center" wrapText="1"/>
    </xf>
    <xf numFmtId="0" fontId="9" fillId="15" borderId="29" xfId="5" applyNumberFormat="1" applyFont="1" applyFill="1" applyBorder="1" applyAlignment="1">
      <alignment horizontal="center" vertical="center" wrapText="1"/>
    </xf>
    <xf numFmtId="167" fontId="7" fillId="3" borderId="29" xfId="6" applyFont="1" applyFill="1" applyBorder="1" applyAlignment="1">
      <alignment horizontal="center" vertical="center" wrapText="1"/>
    </xf>
    <xf numFmtId="165" fontId="9" fillId="10" borderId="29" xfId="2" applyNumberFormat="1" applyFont="1" applyFill="1" applyBorder="1" applyAlignment="1">
      <alignment vertical="center" wrapText="1"/>
    </xf>
    <xf numFmtId="169" fontId="9" fillId="10" borderId="29" xfId="5" applyNumberFormat="1" applyFont="1" applyFill="1" applyBorder="1" applyAlignment="1">
      <alignment horizontal="center" vertical="center" wrapText="1"/>
    </xf>
    <xf numFmtId="169" fontId="4" fillId="10" borderId="29" xfId="5" applyNumberFormat="1" applyFont="1" applyFill="1" applyBorder="1" applyAlignment="1">
      <alignment horizontal="center" vertical="center" wrapText="1"/>
    </xf>
    <xf numFmtId="165" fontId="10" fillId="10" borderId="29" xfId="2" applyNumberFormat="1" applyFont="1" applyFill="1" applyBorder="1" applyAlignment="1">
      <alignment vertical="center" wrapText="1"/>
    </xf>
    <xf numFmtId="0" fontId="15" fillId="0" borderId="8" xfId="0" applyNumberFormat="1" applyFont="1" applyFill="1" applyBorder="1" applyAlignment="1">
      <alignment horizontal="center" vertical="center" wrapText="1"/>
    </xf>
    <xf numFmtId="169" fontId="15" fillId="0" borderId="8" xfId="5" applyNumberFormat="1"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8" xfId="7" applyNumberFormat="1" applyFont="1" applyFill="1" applyBorder="1" applyAlignment="1">
      <alignment horizontal="center" vertical="center" wrapText="1"/>
    </xf>
    <xf numFmtId="14" fontId="15" fillId="0" borderId="8" xfId="5" applyNumberFormat="1" applyFont="1" applyFill="1" applyBorder="1" applyAlignment="1">
      <alignment horizontal="center" vertical="center" wrapText="1"/>
    </xf>
    <xf numFmtId="0" fontId="7" fillId="0" borderId="31" xfId="0" applyFont="1" applyFill="1" applyBorder="1" applyAlignment="1">
      <alignment horizontal="center" vertical="center" wrapText="1"/>
    </xf>
    <xf numFmtId="0" fontId="4" fillId="12" borderId="33" xfId="0" applyFont="1" applyFill="1" applyBorder="1" applyAlignment="1">
      <alignment horizontal="center" vertical="center" wrapText="1"/>
    </xf>
    <xf numFmtId="0" fontId="4" fillId="16" borderId="29"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25" fillId="14" borderId="29" xfId="0" applyFont="1" applyFill="1" applyBorder="1" applyAlignment="1">
      <alignment horizontal="left" vertical="center" wrapText="1"/>
    </xf>
    <xf numFmtId="0" fontId="25" fillId="14" borderId="29" xfId="0" applyFont="1" applyFill="1" applyBorder="1" applyAlignment="1">
      <alignment horizontal="center" vertical="center" wrapText="1"/>
    </xf>
    <xf numFmtId="0" fontId="8" fillId="14" borderId="29" xfId="0" applyNumberFormat="1" applyFont="1" applyFill="1" applyBorder="1" applyAlignment="1">
      <alignment horizontal="center" vertical="center" wrapText="1"/>
    </xf>
    <xf numFmtId="0" fontId="4" fillId="15" borderId="29" xfId="5" applyNumberFormat="1" applyFont="1" applyFill="1" applyBorder="1" applyAlignment="1">
      <alignment horizontal="center" vertical="center" wrapText="1"/>
    </xf>
    <xf numFmtId="44" fontId="13" fillId="14" borderId="10" xfId="8" applyFont="1" applyFill="1" applyBorder="1"/>
    <xf numFmtId="44" fontId="13" fillId="14" borderId="34" xfId="8" applyFont="1" applyFill="1" applyBorder="1"/>
    <xf numFmtId="0" fontId="23" fillId="0" borderId="29" xfId="0" applyNumberFormat="1"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29" xfId="0" applyNumberFormat="1" applyFont="1" applyFill="1" applyBorder="1" applyAlignment="1">
      <alignment horizontal="center" vertical="center" wrapText="1"/>
    </xf>
    <xf numFmtId="14" fontId="21" fillId="0" borderId="29" xfId="5" applyNumberFormat="1" applyFont="1" applyFill="1" applyBorder="1" applyAlignment="1">
      <alignment horizontal="center" vertical="center" wrapText="1"/>
    </xf>
    <xf numFmtId="0" fontId="8" fillId="0" borderId="30" xfId="0" applyFont="1" applyFill="1" applyBorder="1" applyAlignment="1">
      <alignment horizontal="center" vertical="center" wrapText="1"/>
    </xf>
    <xf numFmtId="0" fontId="21" fillId="0" borderId="0" xfId="0" applyFont="1" applyFill="1"/>
    <xf numFmtId="0" fontId="21" fillId="17" borderId="0" xfId="0" applyFont="1" applyFill="1"/>
    <xf numFmtId="0" fontId="4" fillId="12" borderId="10" xfId="0" applyFont="1" applyFill="1" applyBorder="1" applyAlignment="1">
      <alignment horizontal="center" vertical="center" wrapText="1"/>
    </xf>
    <xf numFmtId="0" fontId="4" fillId="16" borderId="10"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25" fillId="14" borderId="10" xfId="0" applyFont="1" applyFill="1" applyBorder="1" applyAlignment="1">
      <alignment horizontal="left" vertical="center" wrapText="1"/>
    </xf>
    <xf numFmtId="0" fontId="25" fillId="14" borderId="10" xfId="0" applyFont="1" applyFill="1" applyBorder="1" applyAlignment="1">
      <alignment horizontal="center" vertical="center" wrapText="1"/>
    </xf>
    <xf numFmtId="0" fontId="8" fillId="14" borderId="10" xfId="0" applyNumberFormat="1" applyFont="1" applyFill="1" applyBorder="1" applyAlignment="1">
      <alignment horizontal="center" vertical="center" wrapText="1"/>
    </xf>
    <xf numFmtId="169" fontId="13" fillId="10" borderId="10" xfId="5" applyNumberFormat="1" applyFont="1" applyFill="1" applyBorder="1" applyAlignment="1">
      <alignment horizontal="center" vertical="center" wrapText="1"/>
    </xf>
    <xf numFmtId="168" fontId="13" fillId="10" borderId="10" xfId="7"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0" applyNumberFormat="1" applyFont="1" applyFill="1" applyBorder="1" applyAlignment="1">
      <alignment horizontal="center" vertical="center" wrapText="1"/>
    </xf>
    <xf numFmtId="14" fontId="21" fillId="0" borderId="10" xfId="5" applyNumberFormat="1" applyFont="1" applyFill="1" applyBorder="1" applyAlignment="1">
      <alignment horizontal="center" vertical="center" wrapText="1"/>
    </xf>
    <xf numFmtId="0" fontId="8" fillId="0" borderId="19" xfId="0" applyFont="1" applyFill="1" applyBorder="1" applyAlignment="1">
      <alignment horizontal="center" vertical="center" wrapText="1"/>
    </xf>
    <xf numFmtId="0" fontId="4" fillId="12" borderId="7" xfId="0" applyFont="1" applyFill="1" applyBorder="1" applyAlignment="1">
      <alignment horizontal="center" vertical="center" wrapText="1"/>
    </xf>
    <xf numFmtId="0" fontId="4" fillId="16" borderId="8"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12" fillId="14" borderId="8" xfId="0" applyFont="1" applyFill="1" applyBorder="1" applyAlignment="1">
      <alignment horizontal="center" vertical="center" wrapText="1"/>
    </xf>
    <xf numFmtId="0" fontId="4" fillId="14" borderId="8" xfId="0" applyNumberFormat="1" applyFont="1" applyFill="1" applyBorder="1" applyAlignment="1">
      <alignment horizontal="center" vertical="center" wrapText="1"/>
    </xf>
    <xf numFmtId="0" fontId="4" fillId="15" borderId="8" xfId="5" applyNumberFormat="1" applyFont="1" applyFill="1" applyBorder="1" applyAlignment="1">
      <alignment horizontal="center" vertical="center" wrapText="1"/>
    </xf>
    <xf numFmtId="168" fontId="13" fillId="14" borderId="10" xfId="7" applyFont="1" applyFill="1" applyBorder="1" applyAlignment="1">
      <alignment horizontal="center" vertical="center" wrapText="1"/>
    </xf>
    <xf numFmtId="169" fontId="13" fillId="14" borderId="10" xfId="5" applyNumberFormat="1" applyFont="1" applyFill="1" applyBorder="1" applyAlignment="1">
      <alignment horizontal="center" vertical="center" wrapText="1"/>
    </xf>
    <xf numFmtId="44" fontId="13" fillId="14" borderId="15" xfId="8" applyFont="1" applyFill="1" applyBorder="1"/>
    <xf numFmtId="44" fontId="13" fillId="14" borderId="35" xfId="8" applyFont="1" applyFill="1" applyBorder="1"/>
    <xf numFmtId="0" fontId="23" fillId="0" borderId="15"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5" xfId="0" applyNumberFormat="1" applyFont="1" applyFill="1" applyBorder="1" applyAlignment="1">
      <alignment horizontal="center" vertical="center" wrapText="1"/>
    </xf>
    <xf numFmtId="0" fontId="15" fillId="0" borderId="15" xfId="2" applyNumberFormat="1" applyFont="1" applyFill="1" applyBorder="1" applyAlignment="1">
      <alignment horizontal="center" vertical="center" wrapText="1"/>
    </xf>
    <xf numFmtId="14" fontId="15" fillId="0" borderId="15" xfId="0" applyNumberFormat="1" applyFont="1" applyFill="1" applyBorder="1" applyAlignment="1">
      <alignment horizontal="center" vertical="center" wrapText="1"/>
    </xf>
    <xf numFmtId="167" fontId="16" fillId="3" borderId="24" xfId="6" applyFont="1" applyFill="1" applyBorder="1" applyAlignment="1">
      <alignment horizontal="center" vertical="center" wrapText="1"/>
    </xf>
    <xf numFmtId="165" fontId="16" fillId="14" borderId="24" xfId="2" applyNumberFormat="1" applyFont="1" applyFill="1" applyBorder="1" applyAlignment="1">
      <alignment vertical="center" wrapText="1"/>
    </xf>
    <xf numFmtId="169" fontId="16" fillId="14" borderId="24" xfId="5" applyNumberFormat="1" applyFont="1" applyFill="1" applyBorder="1" applyAlignment="1">
      <alignment horizontal="center" vertical="center" wrapText="1"/>
    </xf>
    <xf numFmtId="165" fontId="19" fillId="14" borderId="24" xfId="2" applyNumberFormat="1" applyFont="1" applyFill="1" applyBorder="1" applyAlignment="1">
      <alignment vertical="center" wrapText="1"/>
    </xf>
    <xf numFmtId="165" fontId="16" fillId="10" borderId="24" xfId="2" applyNumberFormat="1" applyFont="1" applyFill="1" applyBorder="1" applyAlignment="1">
      <alignment vertical="center" wrapText="1"/>
    </xf>
    <xf numFmtId="0" fontId="17" fillId="0" borderId="24" xfId="5" applyNumberFormat="1" applyFont="1" applyFill="1" applyBorder="1" applyAlignment="1">
      <alignment horizontal="center" vertical="center" wrapText="1"/>
    </xf>
    <xf numFmtId="169" fontId="17" fillId="14" borderId="24" xfId="5" applyNumberFormat="1" applyFont="1" applyFill="1" applyBorder="1" applyAlignment="1">
      <alignment horizontal="center" vertical="center" wrapText="1"/>
    </xf>
    <xf numFmtId="0" fontId="16" fillId="12" borderId="33" xfId="0" applyFont="1" applyFill="1" applyBorder="1" applyAlignment="1">
      <alignment horizontal="center" vertical="top" wrapText="1"/>
    </xf>
    <xf numFmtId="0" fontId="17" fillId="6" borderId="29" xfId="0" applyFont="1" applyFill="1" applyBorder="1" applyAlignment="1">
      <alignment horizontal="center" vertical="top" wrapText="1"/>
    </xf>
    <xf numFmtId="0" fontId="17" fillId="14" borderId="29" xfId="0" applyFont="1" applyFill="1" applyBorder="1" applyAlignment="1">
      <alignment horizontal="center" vertical="center" wrapText="1"/>
    </xf>
    <xf numFmtId="167" fontId="16" fillId="3" borderId="29" xfId="6" applyFont="1" applyFill="1" applyBorder="1" applyAlignment="1">
      <alignment horizontal="center" vertical="center" wrapText="1"/>
    </xf>
    <xf numFmtId="165" fontId="16" fillId="14" borderId="29" xfId="2" applyNumberFormat="1" applyFont="1" applyFill="1" applyBorder="1" applyAlignment="1">
      <alignment vertical="center" wrapText="1"/>
    </xf>
    <xf numFmtId="169" fontId="16" fillId="14" borderId="29" xfId="5" applyNumberFormat="1" applyFont="1" applyFill="1" applyBorder="1" applyAlignment="1">
      <alignment horizontal="center" vertical="center" wrapText="1"/>
    </xf>
    <xf numFmtId="169" fontId="17" fillId="14" borderId="29" xfId="5" applyNumberFormat="1" applyFont="1" applyFill="1" applyBorder="1" applyAlignment="1">
      <alignment horizontal="center" vertical="center" wrapText="1"/>
    </xf>
    <xf numFmtId="165" fontId="19" fillId="14" borderId="29" xfId="2" applyNumberFormat="1" applyFont="1" applyFill="1" applyBorder="1" applyAlignment="1">
      <alignment vertical="center" wrapText="1"/>
    </xf>
    <xf numFmtId="165" fontId="16" fillId="10" borderId="29" xfId="2" applyNumberFormat="1" applyFont="1" applyFill="1" applyBorder="1" applyAlignment="1">
      <alignment vertical="center" wrapText="1"/>
    </xf>
    <xf numFmtId="0" fontId="17" fillId="0" borderId="29" xfId="5" applyNumberFormat="1" applyFont="1" applyFill="1" applyBorder="1" applyAlignment="1">
      <alignment horizontal="center" vertical="center" wrapText="1"/>
    </xf>
    <xf numFmtId="0" fontId="7" fillId="0" borderId="30" xfId="0" applyFont="1" applyFill="1" applyBorder="1" applyAlignment="1">
      <alignment horizontal="center" vertical="center" wrapText="1"/>
    </xf>
    <xf numFmtId="0" fontId="16" fillId="12" borderId="14" xfId="0" applyFont="1" applyFill="1" applyBorder="1" applyAlignment="1">
      <alignment horizontal="center" vertical="top" wrapText="1"/>
    </xf>
    <xf numFmtId="0" fontId="17" fillId="16" borderId="15" xfId="0" applyFont="1" applyFill="1" applyBorder="1" applyAlignment="1">
      <alignment horizontal="center" vertical="top" wrapText="1"/>
    </xf>
    <xf numFmtId="0" fontId="17" fillId="6" borderId="15" xfId="0" applyFont="1" applyFill="1" applyBorder="1" applyAlignment="1">
      <alignment horizontal="center" vertical="top" wrapText="1"/>
    </xf>
    <xf numFmtId="0" fontId="16" fillId="3" borderId="15" xfId="0" applyFont="1" applyFill="1" applyBorder="1" applyAlignment="1">
      <alignment horizontal="center" vertical="center" wrapText="1"/>
    </xf>
    <xf numFmtId="0" fontId="18" fillId="14" borderId="15" xfId="0" applyFont="1" applyFill="1" applyBorder="1" applyAlignment="1">
      <alignment horizontal="left" vertical="center" wrapText="1"/>
    </xf>
    <xf numFmtId="0" fontId="17" fillId="14" borderId="15" xfId="0" applyFont="1" applyFill="1" applyBorder="1" applyAlignment="1">
      <alignment horizontal="center" vertical="center" wrapText="1"/>
    </xf>
    <xf numFmtId="0" fontId="16" fillId="14" borderId="15" xfId="0" applyNumberFormat="1" applyFont="1" applyFill="1" applyBorder="1" applyAlignment="1">
      <alignment horizontal="center" vertical="center" wrapText="1"/>
    </xf>
    <xf numFmtId="0" fontId="17" fillId="15" borderId="15" xfId="5" applyNumberFormat="1" applyFont="1" applyFill="1" applyBorder="1" applyAlignment="1">
      <alignment horizontal="center" vertical="center" wrapText="1"/>
    </xf>
    <xf numFmtId="167" fontId="16" fillId="3" borderId="15" xfId="6" applyFont="1" applyFill="1" applyBorder="1" applyAlignment="1">
      <alignment horizontal="center" vertical="center" wrapText="1"/>
    </xf>
    <xf numFmtId="168" fontId="16" fillId="14" borderId="15" xfId="7" applyFont="1" applyFill="1" applyBorder="1" applyAlignment="1">
      <alignment horizontal="center" vertical="center" wrapText="1"/>
    </xf>
    <xf numFmtId="169" fontId="16" fillId="14" borderId="15" xfId="5" applyNumberFormat="1" applyFont="1" applyFill="1" applyBorder="1" applyAlignment="1">
      <alignment horizontal="center" vertical="center" wrapText="1"/>
    </xf>
    <xf numFmtId="165" fontId="19" fillId="10" borderId="15" xfId="2" applyNumberFormat="1" applyFont="1" applyFill="1" applyBorder="1" applyAlignment="1">
      <alignment vertical="center" wrapText="1"/>
    </xf>
    <xf numFmtId="44" fontId="16" fillId="14" borderId="15" xfId="8" applyFont="1" applyFill="1" applyBorder="1"/>
    <xf numFmtId="0" fontId="17" fillId="0" borderId="15" xfId="0" applyNumberFormat="1" applyFont="1" applyFill="1" applyBorder="1" applyAlignment="1">
      <alignment horizontal="center" vertical="center" wrapText="1"/>
    </xf>
    <xf numFmtId="0" fontId="17" fillId="0" borderId="15" xfId="5" applyNumberFormat="1" applyFont="1" applyFill="1" applyBorder="1" applyAlignment="1">
      <alignment horizontal="center" vertical="center" wrapText="1"/>
    </xf>
    <xf numFmtId="14" fontId="17" fillId="0" borderId="15" xfId="5" applyNumberFormat="1" applyFont="1" applyFill="1" applyBorder="1" applyAlignment="1">
      <alignment horizontal="center" vertical="center" wrapText="1"/>
    </xf>
    <xf numFmtId="0" fontId="17" fillId="0" borderId="24" xfId="0" applyFont="1" applyFill="1" applyBorder="1" applyAlignment="1">
      <alignment vertical="center"/>
    </xf>
    <xf numFmtId="168" fontId="16" fillId="14" borderId="24" xfId="7" applyFont="1" applyFill="1" applyBorder="1" applyAlignment="1">
      <alignment horizontal="center" vertical="center" wrapText="1"/>
    </xf>
    <xf numFmtId="0" fontId="19" fillId="12" borderId="16" xfId="0" applyFont="1" applyFill="1" applyBorder="1" applyAlignment="1">
      <alignment horizontal="center" vertical="top" wrapText="1"/>
    </xf>
    <xf numFmtId="0" fontId="18" fillId="16" borderId="16" xfId="0" applyFont="1" applyFill="1" applyBorder="1" applyAlignment="1">
      <alignment horizontal="center" vertical="top" wrapText="1"/>
    </xf>
    <xf numFmtId="0" fontId="18" fillId="6" borderId="16" xfId="0" applyFont="1" applyFill="1" applyBorder="1" applyAlignment="1">
      <alignment horizontal="center" vertical="top" wrapText="1"/>
    </xf>
    <xf numFmtId="0" fontId="19" fillId="3" borderId="16" xfId="0" applyFont="1" applyFill="1" applyBorder="1" applyAlignment="1">
      <alignment horizontal="center" vertical="center" wrapText="1"/>
    </xf>
    <xf numFmtId="0" fontId="19" fillId="14" borderId="16" xfId="0" applyNumberFormat="1" applyFont="1" applyFill="1" applyBorder="1" applyAlignment="1">
      <alignment horizontal="center" vertical="center" wrapText="1"/>
    </xf>
    <xf numFmtId="0" fontId="18" fillId="15" borderId="16" xfId="5" applyNumberFormat="1" applyFont="1" applyFill="1" applyBorder="1" applyAlignment="1">
      <alignment horizontal="center" vertical="center" wrapText="1"/>
    </xf>
    <xf numFmtId="169" fontId="16" fillId="14" borderId="16" xfId="5" applyNumberFormat="1" applyFont="1" applyFill="1" applyBorder="1" applyAlignment="1">
      <alignment horizontal="center" vertical="center" wrapText="1"/>
    </xf>
    <xf numFmtId="165" fontId="19" fillId="14" borderId="16" xfId="2" applyNumberFormat="1" applyFont="1" applyFill="1" applyBorder="1" applyAlignment="1">
      <alignment vertical="center" wrapText="1"/>
    </xf>
    <xf numFmtId="0" fontId="18" fillId="0" borderId="16" xfId="0" applyNumberFormat="1" applyFont="1" applyFill="1" applyBorder="1" applyAlignment="1">
      <alignment horizontal="center" vertical="center" wrapText="1"/>
    </xf>
    <xf numFmtId="169" fontId="24" fillId="0" borderId="16" xfId="5" applyNumberFormat="1"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6" xfId="7" applyNumberFormat="1" applyFont="1" applyFill="1" applyBorder="1" applyAlignment="1">
      <alignment horizontal="center" vertical="center" wrapText="1"/>
    </xf>
    <xf numFmtId="14" fontId="18" fillId="0" borderId="16" xfId="5" applyNumberFormat="1" applyFont="1" applyFill="1" applyBorder="1" applyAlignment="1">
      <alignment horizontal="center" vertical="center" wrapText="1"/>
    </xf>
    <xf numFmtId="0" fontId="21" fillId="0" borderId="0" xfId="0" applyFont="1" applyBorder="1"/>
    <xf numFmtId="0" fontId="19" fillId="12" borderId="10" xfId="0" applyFont="1" applyFill="1" applyBorder="1" applyAlignment="1">
      <alignment horizontal="center" vertical="top" wrapText="1"/>
    </xf>
    <xf numFmtId="0" fontId="18" fillId="16" borderId="10" xfId="0" applyFont="1" applyFill="1" applyBorder="1" applyAlignment="1">
      <alignment horizontal="center" vertical="top" wrapText="1"/>
    </xf>
    <xf numFmtId="0" fontId="18" fillId="6" borderId="10" xfId="0" applyFont="1" applyFill="1" applyBorder="1" applyAlignment="1">
      <alignment horizontal="center" vertical="top" wrapText="1"/>
    </xf>
    <xf numFmtId="0" fontId="19" fillId="3" borderId="10" xfId="0" applyFont="1" applyFill="1" applyBorder="1" applyAlignment="1">
      <alignment horizontal="center" vertical="center" wrapText="1"/>
    </xf>
    <xf numFmtId="0" fontId="18" fillId="14" borderId="10" xfId="0" applyFont="1" applyFill="1" applyBorder="1" applyAlignment="1">
      <alignment horizontal="left" vertical="center" wrapText="1"/>
    </xf>
    <xf numFmtId="0" fontId="18" fillId="14" borderId="10" xfId="0" applyFont="1" applyFill="1" applyBorder="1" applyAlignment="1">
      <alignment horizontal="center" vertical="center" wrapText="1"/>
    </xf>
    <xf numFmtId="0" fontId="19" fillId="14" borderId="10" xfId="0" applyNumberFormat="1" applyFont="1" applyFill="1" applyBorder="1" applyAlignment="1">
      <alignment horizontal="center" vertical="center" wrapText="1"/>
    </xf>
    <xf numFmtId="0" fontId="18" fillId="15" borderId="10" xfId="5" applyNumberFormat="1" applyFont="1" applyFill="1" applyBorder="1" applyAlignment="1">
      <alignment horizontal="center" vertical="center" wrapText="1"/>
    </xf>
    <xf numFmtId="42" fontId="16" fillId="3" borderId="10" xfId="3" applyFont="1" applyFill="1" applyBorder="1" applyAlignment="1">
      <alignment horizontal="center" vertical="center" wrapText="1"/>
    </xf>
    <xf numFmtId="168" fontId="16" fillId="14" borderId="10" xfId="7" applyFont="1" applyFill="1" applyBorder="1" applyAlignment="1">
      <alignment horizontal="center" vertical="center" wrapText="1"/>
    </xf>
    <xf numFmtId="169" fontId="16" fillId="14" borderId="10" xfId="5" applyNumberFormat="1" applyFont="1" applyFill="1" applyBorder="1" applyAlignment="1">
      <alignment horizontal="center" vertical="center" wrapText="1"/>
    </xf>
    <xf numFmtId="165" fontId="19" fillId="14" borderId="10" xfId="2" applyNumberFormat="1" applyFont="1" applyFill="1" applyBorder="1" applyAlignment="1">
      <alignment vertical="center" wrapText="1"/>
    </xf>
    <xf numFmtId="42" fontId="16" fillId="10" borderId="10" xfId="3" applyFont="1" applyFill="1" applyBorder="1" applyAlignment="1">
      <alignment vertical="center" wrapText="1"/>
    </xf>
    <xf numFmtId="169" fontId="16" fillId="10" borderId="10" xfId="5" applyNumberFormat="1" applyFont="1" applyFill="1" applyBorder="1" applyAlignment="1">
      <alignment horizontal="center" vertical="center" wrapText="1"/>
    </xf>
    <xf numFmtId="165" fontId="19" fillId="10" borderId="10" xfId="2" applyNumberFormat="1" applyFont="1" applyFill="1" applyBorder="1" applyAlignment="1">
      <alignment vertical="center" wrapText="1"/>
    </xf>
    <xf numFmtId="0" fontId="18" fillId="0" borderId="10" xfId="0" applyNumberFormat="1" applyFont="1" applyFill="1" applyBorder="1" applyAlignment="1">
      <alignment horizontal="center" vertical="center" wrapText="1"/>
    </xf>
    <xf numFmtId="169" fontId="24" fillId="0" borderId="10" xfId="5"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0" xfId="7" applyNumberFormat="1" applyFont="1" applyFill="1" applyBorder="1" applyAlignment="1">
      <alignment horizontal="center" vertical="center" wrapText="1"/>
    </xf>
    <xf numFmtId="14" fontId="18" fillId="0" borderId="10" xfId="5" applyNumberFormat="1"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9" fillId="12" borderId="6" xfId="0" applyFont="1" applyFill="1" applyBorder="1" applyAlignment="1">
      <alignment horizontal="center" vertical="top" wrapText="1"/>
    </xf>
    <xf numFmtId="0" fontId="18" fillId="16" borderId="6" xfId="0" applyFont="1" applyFill="1" applyBorder="1" applyAlignment="1">
      <alignment horizontal="center" vertical="top" wrapText="1"/>
    </xf>
    <xf numFmtId="0" fontId="18" fillId="6" borderId="6" xfId="0" applyFont="1" applyFill="1" applyBorder="1" applyAlignment="1">
      <alignment horizontal="center" vertical="top" wrapText="1"/>
    </xf>
    <xf numFmtId="0" fontId="19" fillId="3" borderId="6" xfId="0" applyFont="1" applyFill="1" applyBorder="1" applyAlignment="1">
      <alignment horizontal="center" vertical="center" wrapText="1"/>
    </xf>
    <xf numFmtId="0" fontId="19" fillId="14" borderId="6" xfId="0" applyNumberFormat="1" applyFont="1" applyFill="1" applyBorder="1" applyAlignment="1">
      <alignment horizontal="center" vertical="center" wrapText="1"/>
    </xf>
    <xf numFmtId="0" fontId="18" fillId="15" borderId="6" xfId="5" applyNumberFormat="1" applyFont="1" applyFill="1" applyBorder="1" applyAlignment="1">
      <alignment horizontal="center" vertical="center" wrapText="1"/>
    </xf>
    <xf numFmtId="168" fontId="16" fillId="14" borderId="6" xfId="7" applyFont="1" applyFill="1" applyBorder="1" applyAlignment="1">
      <alignment horizontal="center" vertical="center" wrapText="1"/>
    </xf>
    <xf numFmtId="169" fontId="16" fillId="14" borderId="6" xfId="5" applyNumberFormat="1" applyFont="1" applyFill="1" applyBorder="1" applyAlignment="1">
      <alignment horizontal="center" vertical="center" wrapText="1"/>
    </xf>
    <xf numFmtId="165" fontId="19" fillId="14" borderId="6" xfId="2" applyNumberFormat="1" applyFont="1" applyFill="1" applyBorder="1" applyAlignment="1">
      <alignment vertical="center" wrapText="1"/>
    </xf>
    <xf numFmtId="0" fontId="18" fillId="0" borderId="6" xfId="0" applyNumberFormat="1" applyFont="1" applyFill="1" applyBorder="1" applyAlignment="1">
      <alignment horizontal="center" vertical="center" wrapText="1"/>
    </xf>
    <xf numFmtId="0" fontId="24" fillId="0" borderId="6" xfId="5" applyNumberFormat="1"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6" xfId="7" applyNumberFormat="1" applyFont="1" applyFill="1" applyBorder="1" applyAlignment="1">
      <alignment horizontal="center" vertical="center" wrapText="1"/>
    </xf>
    <xf numFmtId="14" fontId="18" fillId="0" borderId="6" xfId="5" applyNumberFormat="1" applyFont="1" applyFill="1" applyBorder="1" applyAlignment="1">
      <alignment horizontal="center" vertical="center" wrapText="1"/>
    </xf>
    <xf numFmtId="0" fontId="21" fillId="0" borderId="36" xfId="0" applyFont="1" applyBorder="1"/>
    <xf numFmtId="0" fontId="21" fillId="0" borderId="10" xfId="0" applyFont="1" applyBorder="1"/>
    <xf numFmtId="14" fontId="17" fillId="0" borderId="24" xfId="7" applyNumberFormat="1"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9" xfId="7" applyNumberFormat="1" applyFont="1" applyFill="1" applyBorder="1" applyAlignment="1">
      <alignment horizontal="center" vertical="center" wrapText="1"/>
    </xf>
    <xf numFmtId="14" fontId="17" fillId="0" borderId="29" xfId="7" applyNumberFormat="1" applyFont="1" applyFill="1" applyBorder="1" applyAlignment="1">
      <alignment horizontal="center" vertical="center" wrapText="1"/>
    </xf>
    <xf numFmtId="169" fontId="19" fillId="10" borderId="24" xfId="5" applyNumberFormat="1"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4" xfId="7" applyNumberFormat="1" applyFont="1" applyFill="1" applyBorder="1" applyAlignment="1">
      <alignment horizontal="center" vertical="center" wrapText="1"/>
    </xf>
    <xf numFmtId="0" fontId="17" fillId="6" borderId="16" xfId="0" applyFont="1" applyFill="1" applyBorder="1" applyAlignment="1">
      <alignment horizontal="center" vertical="top" wrapText="1"/>
    </xf>
    <xf numFmtId="0" fontId="17" fillId="15" borderId="10" xfId="5" applyNumberFormat="1" applyFont="1" applyFill="1" applyBorder="1" applyAlignment="1">
      <alignment horizontal="center" vertical="center" wrapText="1"/>
    </xf>
    <xf numFmtId="44" fontId="13" fillId="14" borderId="16" xfId="8" applyFont="1" applyFill="1" applyBorder="1"/>
    <xf numFmtId="0" fontId="20" fillId="0" borderId="16" xfId="5" applyNumberFormat="1" applyFont="1" applyFill="1" applyBorder="1" applyAlignment="1">
      <alignment horizontal="center" vertical="center" wrapText="1"/>
    </xf>
    <xf numFmtId="42" fontId="16" fillId="14" borderId="29" xfId="3" applyFont="1" applyFill="1" applyBorder="1" applyAlignment="1">
      <alignment vertical="center" wrapText="1"/>
    </xf>
    <xf numFmtId="0" fontId="7" fillId="12" borderId="23" xfId="0" applyFont="1" applyFill="1" applyBorder="1" applyAlignment="1">
      <alignment horizontal="center" vertical="top" wrapText="1"/>
    </xf>
    <xf numFmtId="0" fontId="4" fillId="16" borderId="24" xfId="0" applyFont="1" applyFill="1" applyBorder="1" applyAlignment="1">
      <alignment horizontal="center" vertical="top" wrapText="1"/>
    </xf>
    <xf numFmtId="0" fontId="4" fillId="6" borderId="24" xfId="0" applyFont="1" applyFill="1" applyBorder="1" applyAlignment="1">
      <alignment horizontal="center" vertical="top" wrapText="1"/>
    </xf>
    <xf numFmtId="0" fontId="12" fillId="14" borderId="24" xfId="0" applyFont="1" applyFill="1" applyBorder="1" applyAlignment="1">
      <alignment horizontal="left" vertical="center" wrapText="1"/>
    </xf>
    <xf numFmtId="0" fontId="4" fillId="14" borderId="24" xfId="0" applyFont="1" applyFill="1" applyBorder="1" applyAlignment="1">
      <alignment horizontal="center" vertical="center" wrapText="1"/>
    </xf>
    <xf numFmtId="0" fontId="7" fillId="14" borderId="24" xfId="0" applyNumberFormat="1" applyFont="1" applyFill="1" applyBorder="1" applyAlignment="1">
      <alignment horizontal="center" vertical="center" wrapText="1"/>
    </xf>
    <xf numFmtId="165" fontId="9" fillId="14" borderId="24" xfId="2" applyNumberFormat="1" applyFont="1" applyFill="1" applyBorder="1" applyAlignment="1">
      <alignment vertical="center" wrapText="1"/>
    </xf>
    <xf numFmtId="169" fontId="9" fillId="14" borderId="24" xfId="5" applyNumberFormat="1" applyFont="1" applyFill="1" applyBorder="1" applyAlignment="1">
      <alignment horizontal="center" vertical="center" wrapText="1"/>
    </xf>
    <xf numFmtId="169" fontId="4" fillId="14" borderId="24" xfId="5" applyNumberFormat="1" applyFont="1" applyFill="1" applyBorder="1" applyAlignment="1">
      <alignment horizontal="center" vertical="center" wrapText="1"/>
    </xf>
    <xf numFmtId="165" fontId="10" fillId="14" borderId="24" xfId="2" applyNumberFormat="1" applyFont="1" applyFill="1" applyBorder="1" applyAlignment="1">
      <alignment vertical="center" wrapText="1"/>
    </xf>
    <xf numFmtId="169" fontId="4" fillId="10" borderId="24" xfId="5" applyNumberFormat="1" applyFont="1" applyFill="1" applyBorder="1" applyAlignment="1">
      <alignment horizontal="center" vertical="center" wrapText="1"/>
    </xf>
    <xf numFmtId="169" fontId="15" fillId="0" borderId="24" xfId="5" applyNumberFormat="1" applyFont="1" applyFill="1" applyBorder="1" applyAlignment="1">
      <alignment horizontal="center" vertical="center" wrapText="1"/>
    </xf>
    <xf numFmtId="0" fontId="15" fillId="0" borderId="24" xfId="7" applyNumberFormat="1" applyFont="1" applyFill="1" applyBorder="1" applyAlignment="1">
      <alignment horizontal="center" vertical="center" wrapText="1"/>
    </xf>
    <xf numFmtId="14" fontId="15" fillId="0" borderId="24" xfId="5" applyNumberFormat="1" applyFont="1" applyFill="1" applyBorder="1" applyAlignment="1">
      <alignment horizontal="center" vertical="center" wrapText="1"/>
    </xf>
    <xf numFmtId="0" fontId="7" fillId="12" borderId="16" xfId="0" applyFont="1" applyFill="1" applyBorder="1" applyAlignment="1">
      <alignment horizontal="center" vertical="top" wrapText="1"/>
    </xf>
    <xf numFmtId="0" fontId="4" fillId="16" borderId="16" xfId="0" applyFont="1" applyFill="1" applyBorder="1" applyAlignment="1">
      <alignment horizontal="center" vertical="top" wrapText="1"/>
    </xf>
    <xf numFmtId="0" fontId="4" fillId="6" borderId="16" xfId="0" applyFont="1" applyFill="1" applyBorder="1" applyAlignment="1">
      <alignment horizontal="center" vertical="top" wrapText="1"/>
    </xf>
    <xf numFmtId="0" fontId="7" fillId="3" borderId="16" xfId="0" applyFont="1" applyFill="1" applyBorder="1" applyAlignment="1">
      <alignment horizontal="center" vertical="center" wrapText="1"/>
    </xf>
    <xf numFmtId="0" fontId="12" fillId="14" borderId="16" xfId="0" applyFont="1" applyFill="1" applyBorder="1" applyAlignment="1">
      <alignment horizontal="left" vertical="center" wrapText="1"/>
    </xf>
    <xf numFmtId="0" fontId="4" fillId="14" borderId="16" xfId="0" applyFont="1" applyFill="1" applyBorder="1" applyAlignment="1">
      <alignment horizontal="center" vertical="center" wrapText="1"/>
    </xf>
    <xf numFmtId="0" fontId="7" fillId="14" borderId="16" xfId="0" applyNumberFormat="1" applyFont="1" applyFill="1" applyBorder="1" applyAlignment="1">
      <alignment horizontal="center" vertical="center" wrapText="1"/>
    </xf>
    <xf numFmtId="0" fontId="9" fillId="15" borderId="16" xfId="5" applyNumberFormat="1" applyFont="1" applyFill="1" applyBorder="1" applyAlignment="1">
      <alignment horizontal="center" vertical="center" wrapText="1"/>
    </xf>
    <xf numFmtId="167" fontId="7" fillId="3" borderId="16" xfId="6" applyFont="1" applyFill="1" applyBorder="1" applyAlignment="1">
      <alignment horizontal="center" vertical="center" wrapText="1"/>
    </xf>
    <xf numFmtId="165" fontId="9" fillId="10" borderId="16" xfId="2" applyNumberFormat="1" applyFont="1" applyFill="1" applyBorder="1" applyAlignment="1">
      <alignment vertical="center" wrapText="1"/>
    </xf>
    <xf numFmtId="169" fontId="9" fillId="10" borderId="16" xfId="5" applyNumberFormat="1" applyFont="1" applyFill="1" applyBorder="1" applyAlignment="1">
      <alignment horizontal="center" vertical="center" wrapText="1"/>
    </xf>
    <xf numFmtId="169" fontId="4" fillId="10" borderId="16" xfId="5" applyNumberFormat="1" applyFont="1" applyFill="1" applyBorder="1" applyAlignment="1">
      <alignment horizontal="center" vertical="center" wrapText="1"/>
    </xf>
    <xf numFmtId="165" fontId="10" fillId="10" borderId="16" xfId="2" applyNumberFormat="1" applyFont="1" applyFill="1" applyBorder="1" applyAlignment="1">
      <alignment vertical="center" wrapText="1"/>
    </xf>
    <xf numFmtId="0" fontId="14" fillId="0" borderId="16" xfId="2" applyNumberFormat="1" applyFont="1" applyFill="1" applyBorder="1" applyAlignment="1">
      <alignment horizontal="center" vertical="center" wrapText="1"/>
    </xf>
    <xf numFmtId="169" fontId="15" fillId="0" borderId="16" xfId="5" applyNumberFormat="1"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6" xfId="7" applyNumberFormat="1" applyFont="1" applyFill="1" applyBorder="1" applyAlignment="1">
      <alignment horizontal="center" vertical="center" wrapText="1"/>
    </xf>
    <xf numFmtId="14" fontId="15" fillId="0" borderId="16" xfId="5" applyNumberFormat="1"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12" borderId="10" xfId="0" applyFont="1" applyFill="1" applyBorder="1" applyAlignment="1">
      <alignment horizontal="center" vertical="top" wrapText="1"/>
    </xf>
    <xf numFmtId="0" fontId="4" fillId="16" borderId="10" xfId="0" applyFont="1" applyFill="1" applyBorder="1" applyAlignment="1">
      <alignment horizontal="center" vertical="top" wrapText="1"/>
    </xf>
    <xf numFmtId="0" fontId="9" fillId="15" borderId="10" xfId="5" applyNumberFormat="1" applyFont="1" applyFill="1" applyBorder="1" applyAlignment="1">
      <alignment horizontal="center" vertical="center" wrapText="1"/>
    </xf>
    <xf numFmtId="169" fontId="4" fillId="10" borderId="10" xfId="5" applyNumberFormat="1" applyFont="1" applyFill="1" applyBorder="1" applyAlignment="1">
      <alignment horizontal="center" vertical="center" wrapText="1"/>
    </xf>
    <xf numFmtId="0" fontId="14" fillId="0" borderId="10" xfId="2" applyNumberFormat="1" applyFont="1" applyFill="1" applyBorder="1" applyAlignment="1">
      <alignment horizontal="center" vertical="center" wrapText="1"/>
    </xf>
    <xf numFmtId="169" fontId="15" fillId="0" borderId="10" xfId="5"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0" xfId="7" applyNumberFormat="1" applyFont="1" applyFill="1" applyBorder="1" applyAlignment="1">
      <alignment horizontal="center" vertical="center" wrapText="1"/>
    </xf>
    <xf numFmtId="0" fontId="7" fillId="12" borderId="21" xfId="0" applyFont="1" applyFill="1" applyBorder="1" applyAlignment="1">
      <alignment horizontal="center" vertical="top" wrapText="1"/>
    </xf>
    <xf numFmtId="0" fontId="4" fillId="16" borderId="21" xfId="0" applyFont="1" applyFill="1" applyBorder="1" applyAlignment="1">
      <alignment horizontal="center" vertical="top" wrapText="1"/>
    </xf>
    <xf numFmtId="0" fontId="4" fillId="6" borderId="21" xfId="0" applyFont="1" applyFill="1" applyBorder="1" applyAlignment="1">
      <alignment horizontal="center" vertical="top" wrapText="1"/>
    </xf>
    <xf numFmtId="0" fontId="7" fillId="3" borderId="21" xfId="0" applyFont="1" applyFill="1" applyBorder="1" applyAlignment="1">
      <alignment horizontal="center" vertical="center" wrapText="1"/>
    </xf>
    <xf numFmtId="0" fontId="12" fillId="14" borderId="21" xfId="0" applyFont="1" applyFill="1" applyBorder="1" applyAlignment="1">
      <alignment horizontal="left" vertical="center" wrapText="1"/>
    </xf>
    <xf numFmtId="0" fontId="4" fillId="14" borderId="21" xfId="0" applyFont="1" applyFill="1" applyBorder="1" applyAlignment="1">
      <alignment horizontal="center" vertical="center" wrapText="1"/>
    </xf>
    <xf numFmtId="0" fontId="7" fillId="14" borderId="21" xfId="0" applyNumberFormat="1" applyFont="1" applyFill="1" applyBorder="1" applyAlignment="1">
      <alignment horizontal="center" vertical="center" wrapText="1"/>
    </xf>
    <xf numFmtId="0" fontId="9" fillId="15" borderId="21" xfId="5" applyNumberFormat="1" applyFont="1" applyFill="1" applyBorder="1" applyAlignment="1">
      <alignment horizontal="center" vertical="center" wrapText="1"/>
    </xf>
    <xf numFmtId="169" fontId="4" fillId="10" borderId="21" xfId="5" applyNumberFormat="1" applyFont="1" applyFill="1" applyBorder="1" applyAlignment="1">
      <alignment horizontal="center" vertical="center" wrapText="1"/>
    </xf>
    <xf numFmtId="0" fontId="14" fillId="0" borderId="21" xfId="2" applyNumberFormat="1" applyFont="1" applyFill="1" applyBorder="1" applyAlignment="1">
      <alignment horizontal="center" vertical="center" wrapText="1"/>
    </xf>
    <xf numFmtId="169" fontId="15" fillId="0" borderId="21" xfId="5" applyNumberFormat="1"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21" xfId="7" applyNumberFormat="1" applyFont="1" applyFill="1" applyBorder="1" applyAlignment="1">
      <alignment horizontal="center" vertical="center" wrapText="1"/>
    </xf>
    <xf numFmtId="14" fontId="15" fillId="0" borderId="21" xfId="5" applyNumberFormat="1" applyFont="1" applyFill="1" applyBorder="1" applyAlignment="1">
      <alignment horizontal="center" vertical="center" wrapText="1"/>
    </xf>
    <xf numFmtId="0" fontId="7" fillId="0" borderId="37" xfId="0" applyFont="1" applyFill="1" applyBorder="1" applyAlignment="1">
      <alignment horizontal="center" vertical="center" wrapText="1"/>
    </xf>
    <xf numFmtId="169" fontId="17" fillId="10" borderId="10" xfId="5" applyNumberFormat="1" applyFont="1" applyFill="1" applyBorder="1" applyAlignment="1">
      <alignment horizontal="center" vertical="center" wrapText="1"/>
    </xf>
    <xf numFmtId="0" fontId="17" fillId="0" borderId="10" xfId="0" applyNumberFormat="1" applyFont="1" applyFill="1" applyBorder="1" applyAlignment="1">
      <alignment horizontal="center" vertical="center" wrapText="1"/>
    </xf>
    <xf numFmtId="169" fontId="20" fillId="0" borderId="10" xfId="5"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0" xfId="7" applyNumberFormat="1" applyFont="1" applyFill="1" applyBorder="1" applyAlignment="1">
      <alignment horizontal="center" vertical="center" wrapText="1"/>
    </xf>
    <xf numFmtId="14" fontId="17" fillId="0" borderId="10" xfId="5" applyNumberFormat="1" applyFont="1" applyFill="1" applyBorder="1" applyAlignment="1">
      <alignment horizontal="center" vertical="center" wrapText="1"/>
    </xf>
    <xf numFmtId="0" fontId="17" fillId="6" borderId="8" xfId="0" applyFont="1" applyFill="1" applyBorder="1" applyAlignment="1">
      <alignment horizontal="center" vertical="top" wrapText="1"/>
    </xf>
    <xf numFmtId="0" fontId="18" fillId="14" borderId="8" xfId="0" applyFont="1" applyFill="1" applyBorder="1" applyAlignment="1">
      <alignment horizontal="center" vertical="center" wrapText="1"/>
    </xf>
    <xf numFmtId="167" fontId="16" fillId="3" borderId="8" xfId="6" applyFont="1" applyFill="1" applyBorder="1" applyAlignment="1">
      <alignment horizontal="center" vertical="center" wrapText="1"/>
    </xf>
    <xf numFmtId="168" fontId="16" fillId="14" borderId="8" xfId="7" applyFont="1" applyFill="1" applyBorder="1" applyAlignment="1">
      <alignment horizontal="center" vertical="center" wrapText="1"/>
    </xf>
    <xf numFmtId="169" fontId="16" fillId="14" borderId="8" xfId="5" applyNumberFormat="1" applyFont="1" applyFill="1" applyBorder="1" applyAlignment="1">
      <alignment horizontal="center" vertical="center" wrapText="1"/>
    </xf>
    <xf numFmtId="169" fontId="17" fillId="10" borderId="8" xfId="5" applyNumberFormat="1" applyFont="1" applyFill="1" applyBorder="1" applyAlignment="1">
      <alignment horizontal="center" vertical="center" wrapText="1"/>
    </xf>
    <xf numFmtId="165" fontId="16" fillId="10" borderId="8" xfId="2" applyNumberFormat="1" applyFont="1" applyFill="1" applyBorder="1" applyAlignment="1">
      <alignment vertical="center" wrapText="1"/>
    </xf>
    <xf numFmtId="0" fontId="17" fillId="0" borderId="8" xfId="0" applyNumberFormat="1" applyFont="1" applyFill="1" applyBorder="1" applyAlignment="1">
      <alignment horizontal="center" vertical="center" wrapText="1"/>
    </xf>
    <xf numFmtId="0" fontId="17" fillId="0" borderId="8" xfId="5" applyNumberFormat="1" applyFont="1" applyFill="1" applyBorder="1" applyAlignment="1">
      <alignment horizontal="center" vertical="center" wrapText="1"/>
    </xf>
    <xf numFmtId="0" fontId="17" fillId="0" borderId="24" xfId="0" applyNumberFormat="1" applyFont="1" applyFill="1" applyBorder="1" applyAlignment="1">
      <alignment horizontal="center" vertical="center"/>
    </xf>
    <xf numFmtId="169" fontId="20" fillId="0" borderId="24" xfId="5" applyNumberFormat="1" applyFont="1" applyFill="1" applyBorder="1" applyAlignment="1" applyProtection="1">
      <alignment horizontal="center" vertical="center" wrapText="1"/>
      <protection locked="0"/>
    </xf>
    <xf numFmtId="0" fontId="17" fillId="13" borderId="16" xfId="0" applyFont="1" applyFill="1" applyBorder="1" applyAlignment="1">
      <alignment horizontal="center" vertical="top" wrapText="1"/>
    </xf>
    <xf numFmtId="0" fontId="16" fillId="12" borderId="21" xfId="0" applyFont="1" applyFill="1" applyBorder="1" applyAlignment="1">
      <alignment horizontal="center" vertical="top" wrapText="1"/>
    </xf>
    <xf numFmtId="0" fontId="17" fillId="13" borderId="21" xfId="0" applyFont="1" applyFill="1" applyBorder="1" applyAlignment="1">
      <alignment horizontal="center" vertical="top" wrapText="1"/>
    </xf>
    <xf numFmtId="0" fontId="17" fillId="4" borderId="21" xfId="0" applyFont="1" applyFill="1" applyBorder="1" applyAlignment="1">
      <alignment horizontal="center" vertical="top" wrapText="1"/>
    </xf>
    <xf numFmtId="0" fontId="16" fillId="3" borderId="21" xfId="0" applyFont="1" applyFill="1" applyBorder="1" applyAlignment="1">
      <alignment horizontal="center" vertical="center" wrapText="1"/>
    </xf>
    <xf numFmtId="0" fontId="18" fillId="14" borderId="21" xfId="0" applyFont="1" applyFill="1" applyBorder="1" applyAlignment="1">
      <alignment horizontal="left" vertical="top" wrapText="1"/>
    </xf>
    <xf numFmtId="0" fontId="18" fillId="14" borderId="21" xfId="0" applyFont="1" applyFill="1" applyBorder="1" applyAlignment="1">
      <alignment horizontal="center" vertical="top" wrapText="1"/>
    </xf>
    <xf numFmtId="0" fontId="16" fillId="14" borderId="21" xfId="0" applyNumberFormat="1" applyFont="1" applyFill="1" applyBorder="1" applyAlignment="1">
      <alignment horizontal="center" vertical="center" wrapText="1"/>
    </xf>
    <xf numFmtId="0" fontId="17" fillId="15" borderId="21" xfId="5" applyNumberFormat="1" applyFont="1" applyFill="1" applyBorder="1" applyAlignment="1">
      <alignment horizontal="center" vertical="center" wrapText="1"/>
    </xf>
    <xf numFmtId="42" fontId="16" fillId="3" borderId="21" xfId="3" applyFont="1" applyFill="1" applyBorder="1" applyAlignment="1">
      <alignment horizontal="center" vertical="center" wrapText="1"/>
    </xf>
    <xf numFmtId="42" fontId="16" fillId="10" borderId="21" xfId="3" applyFont="1" applyFill="1" applyBorder="1" applyAlignment="1">
      <alignment vertical="center" wrapText="1"/>
    </xf>
    <xf numFmtId="169" fontId="16" fillId="10" borderId="21" xfId="5" applyNumberFormat="1" applyFont="1" applyFill="1" applyBorder="1" applyAlignment="1">
      <alignment horizontal="center" vertical="center" wrapText="1"/>
    </xf>
    <xf numFmtId="165" fontId="19" fillId="10" borderId="21" xfId="2" applyNumberFormat="1" applyFont="1" applyFill="1" applyBorder="1" applyAlignment="1">
      <alignment vertical="center" wrapText="1"/>
    </xf>
    <xf numFmtId="0" fontId="18" fillId="0" borderId="21" xfId="2" applyNumberFormat="1" applyFont="1" applyFill="1" applyBorder="1" applyAlignment="1">
      <alignment horizontal="center" vertical="center" wrapText="1"/>
    </xf>
    <xf numFmtId="0" fontId="24" fillId="0" borderId="21" xfId="2" applyNumberFormat="1"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21" xfId="7" applyNumberFormat="1" applyFont="1" applyFill="1" applyBorder="1" applyAlignment="1">
      <alignment horizontal="center" vertical="center" wrapText="1"/>
    </xf>
    <xf numFmtId="14" fontId="17" fillId="0" borderId="21" xfId="5" applyNumberFormat="1" applyFont="1" applyFill="1" applyBorder="1" applyAlignment="1">
      <alignment horizontal="center" vertical="center" wrapText="1"/>
    </xf>
    <xf numFmtId="0" fontId="16" fillId="0" borderId="37" xfId="0" applyFont="1" applyFill="1" applyBorder="1" applyAlignment="1">
      <alignment horizontal="center" vertical="center" wrapText="1"/>
    </xf>
    <xf numFmtId="0" fontId="26" fillId="0" borderId="0" xfId="0" applyFont="1" applyFill="1" applyBorder="1" applyAlignment="1">
      <alignment vertical="center" wrapText="1"/>
    </xf>
    <xf numFmtId="0" fontId="16" fillId="12" borderId="38" xfId="0" applyFont="1" applyFill="1" applyBorder="1" applyAlignment="1">
      <alignment horizontal="center" vertical="top" wrapText="1"/>
    </xf>
    <xf numFmtId="167" fontId="16" fillId="3" borderId="16" xfId="6" applyFont="1" applyFill="1" applyBorder="1" applyAlignment="1">
      <alignment horizontal="center" vertical="center" wrapText="1"/>
    </xf>
    <xf numFmtId="165" fontId="16" fillId="10" borderId="16" xfId="2" applyNumberFormat="1" applyFont="1" applyFill="1" applyBorder="1" applyAlignment="1">
      <alignment vertical="center" wrapText="1"/>
    </xf>
    <xf numFmtId="169" fontId="17" fillId="10" borderId="16" xfId="5" applyNumberFormat="1" applyFont="1" applyFill="1" applyBorder="1" applyAlignment="1">
      <alignment horizontal="center" vertical="center" wrapText="1"/>
    </xf>
    <xf numFmtId="0" fontId="17" fillId="0" borderId="16" xfId="5" applyNumberFormat="1" applyFont="1" applyFill="1" applyBorder="1" applyAlignment="1">
      <alignment horizontal="center" vertical="center" wrapText="1"/>
    </xf>
    <xf numFmtId="0" fontId="16" fillId="12" borderId="20" xfId="0" applyFont="1" applyFill="1" applyBorder="1" applyAlignment="1">
      <alignment horizontal="center" vertical="top" wrapText="1"/>
    </xf>
    <xf numFmtId="0" fontId="17" fillId="13" borderId="6" xfId="0" applyFont="1" applyFill="1" applyBorder="1" applyAlignment="1">
      <alignment horizontal="center" vertical="top" wrapText="1"/>
    </xf>
    <xf numFmtId="167" fontId="16" fillId="3" borderId="6" xfId="6" applyFont="1" applyFill="1" applyBorder="1" applyAlignment="1">
      <alignment horizontal="center" vertical="center" wrapText="1"/>
    </xf>
    <xf numFmtId="165" fontId="16" fillId="10" borderId="6" xfId="2" applyNumberFormat="1" applyFont="1" applyFill="1" applyBorder="1" applyAlignment="1">
      <alignment vertical="center" wrapText="1"/>
    </xf>
    <xf numFmtId="0" fontId="17" fillId="0" borderId="6" xfId="5" applyNumberFormat="1" applyFont="1" applyFill="1" applyBorder="1" applyAlignment="1">
      <alignment horizontal="center" vertical="center" wrapText="1"/>
    </xf>
    <xf numFmtId="0" fontId="4" fillId="13" borderId="24" xfId="0" applyFont="1" applyFill="1" applyBorder="1" applyAlignment="1">
      <alignment horizontal="center" vertical="top" wrapText="1"/>
    </xf>
    <xf numFmtId="0" fontId="4" fillId="4" borderId="24" xfId="0" applyFont="1" applyFill="1" applyBorder="1" applyAlignment="1">
      <alignment horizontal="center" vertical="top" wrapText="1"/>
    </xf>
    <xf numFmtId="0" fontId="9" fillId="15" borderId="24" xfId="5" applyNumberFormat="1" applyFont="1" applyFill="1" applyBorder="1" applyAlignment="1">
      <alignment horizontal="center" vertical="center" wrapText="1"/>
    </xf>
    <xf numFmtId="165" fontId="10" fillId="10" borderId="39" xfId="2" applyNumberFormat="1" applyFont="1" applyFill="1" applyBorder="1" applyAlignment="1">
      <alignment vertical="center" wrapText="1"/>
    </xf>
    <xf numFmtId="0" fontId="14" fillId="0" borderId="40" xfId="2" applyNumberFormat="1" applyFont="1" applyFill="1" applyBorder="1" applyAlignment="1">
      <alignment horizontal="center" vertical="center" wrapText="1"/>
    </xf>
    <xf numFmtId="0" fontId="14" fillId="0" borderId="24" xfId="2" applyNumberFormat="1" applyFont="1" applyFill="1" applyBorder="1" applyAlignment="1">
      <alignment horizontal="center" vertical="center" wrapText="1"/>
    </xf>
    <xf numFmtId="0" fontId="17" fillId="13" borderId="29" xfId="0" applyFont="1" applyFill="1" applyBorder="1" applyAlignment="1">
      <alignment horizontal="center" vertical="top" wrapText="1"/>
    </xf>
    <xf numFmtId="0" fontId="18" fillId="14" borderId="29" xfId="0" applyFont="1" applyFill="1" applyBorder="1" applyAlignment="1">
      <alignment horizontal="left" vertical="top" wrapText="1"/>
    </xf>
    <xf numFmtId="0" fontId="18" fillId="14" borderId="6" xfId="0" applyFont="1" applyFill="1" applyBorder="1" applyAlignment="1">
      <alignment horizontal="center" vertical="top" wrapText="1"/>
    </xf>
    <xf numFmtId="169" fontId="17" fillId="14" borderId="6" xfId="5" applyNumberFormat="1" applyFont="1" applyFill="1" applyBorder="1" applyAlignment="1">
      <alignment horizontal="center" vertical="center" wrapText="1"/>
    </xf>
    <xf numFmtId="42" fontId="16" fillId="14" borderId="6" xfId="3" applyFont="1" applyFill="1" applyBorder="1" applyAlignment="1">
      <alignment vertical="center" wrapText="1"/>
    </xf>
    <xf numFmtId="0" fontId="24" fillId="0" borderId="24" xfId="0" applyFont="1" applyFill="1" applyBorder="1" applyAlignment="1">
      <alignment horizontal="left" vertical="center" wrapText="1"/>
    </xf>
    <xf numFmtId="0" fontId="7" fillId="12" borderId="33" xfId="0" applyFont="1" applyFill="1" applyBorder="1" applyAlignment="1">
      <alignment horizontal="center" vertical="top" wrapText="1"/>
    </xf>
    <xf numFmtId="0" fontId="4" fillId="13" borderId="29" xfId="0" applyFont="1" applyFill="1" applyBorder="1" applyAlignment="1">
      <alignment horizontal="center" vertical="top" wrapText="1"/>
    </xf>
    <xf numFmtId="165" fontId="9" fillId="14" borderId="29" xfId="2" applyNumberFormat="1" applyFont="1" applyFill="1" applyBorder="1" applyAlignment="1">
      <alignment vertical="center" wrapText="1"/>
    </xf>
    <xf numFmtId="169" fontId="9" fillId="14" borderId="29" xfId="5" applyNumberFormat="1" applyFont="1" applyFill="1" applyBorder="1" applyAlignment="1">
      <alignment horizontal="center" vertical="center" wrapText="1"/>
    </xf>
    <xf numFmtId="169" fontId="22" fillId="14" borderId="29" xfId="5" applyNumberFormat="1" applyFont="1" applyFill="1" applyBorder="1" applyAlignment="1">
      <alignment horizontal="center" vertical="center" wrapText="1"/>
    </xf>
    <xf numFmtId="165" fontId="10" fillId="14" borderId="29" xfId="2" applyNumberFormat="1" applyFont="1" applyFill="1" applyBorder="1" applyAlignment="1">
      <alignment vertical="center" wrapText="1"/>
    </xf>
    <xf numFmtId="169" fontId="22" fillId="10" borderId="29" xfId="5" applyNumberFormat="1" applyFont="1" applyFill="1" applyBorder="1" applyAlignment="1">
      <alignment horizontal="center" vertical="center" wrapText="1"/>
    </xf>
    <xf numFmtId="0" fontId="15" fillId="0" borderId="29" xfId="0" applyNumberFormat="1" applyFont="1" applyFill="1" applyBorder="1" applyAlignment="1">
      <alignment horizontal="center" vertical="center" wrapText="1"/>
    </xf>
    <xf numFmtId="169" fontId="15" fillId="0" borderId="29" xfId="5" applyNumberFormat="1"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29" xfId="7" applyNumberFormat="1" applyFont="1" applyFill="1" applyBorder="1" applyAlignment="1">
      <alignment horizontal="center" vertical="center" wrapText="1"/>
    </xf>
    <xf numFmtId="14" fontId="15" fillId="0" borderId="29" xfId="5" applyNumberFormat="1" applyFont="1" applyFill="1" applyBorder="1" applyAlignment="1">
      <alignment horizontal="center" vertical="center" wrapText="1"/>
    </xf>
    <xf numFmtId="44" fontId="13" fillId="14" borderId="39" xfId="8" applyFont="1" applyFill="1" applyBorder="1"/>
    <xf numFmtId="0" fontId="8" fillId="3" borderId="24" xfId="0" applyFont="1" applyFill="1" applyBorder="1" applyAlignment="1">
      <alignment horizontal="center" vertical="center" wrapText="1"/>
    </xf>
    <xf numFmtId="0" fontId="4" fillId="12" borderId="38" xfId="0" applyFont="1" applyFill="1" applyBorder="1" applyAlignment="1">
      <alignment horizontal="center" vertical="center" wrapText="1"/>
    </xf>
    <xf numFmtId="0" fontId="4" fillId="16" borderId="16"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12" fillId="14" borderId="16" xfId="0" applyFont="1" applyFill="1" applyBorder="1" applyAlignment="1">
      <alignment horizontal="center" vertical="center" wrapText="1"/>
    </xf>
    <xf numFmtId="0" fontId="4" fillId="14" borderId="16" xfId="0" applyNumberFormat="1" applyFont="1" applyFill="1" applyBorder="1" applyAlignment="1">
      <alignment horizontal="center" vertical="center" wrapText="1"/>
    </xf>
    <xf numFmtId="0" fontId="4" fillId="15" borderId="16" xfId="5" applyNumberFormat="1" applyFont="1" applyFill="1" applyBorder="1" applyAlignment="1">
      <alignment horizontal="center" vertical="center" wrapText="1"/>
    </xf>
    <xf numFmtId="44" fontId="13" fillId="14" borderId="42" xfId="8" applyFont="1" applyFill="1" applyBorder="1"/>
    <xf numFmtId="0" fontId="23" fillId="0" borderId="16" xfId="0" applyFont="1" applyFill="1" applyBorder="1" applyAlignment="1">
      <alignment horizontal="center" vertical="center" wrapText="1"/>
    </xf>
    <xf numFmtId="0" fontId="15" fillId="0" borderId="16" xfId="0" applyNumberFormat="1" applyFont="1" applyFill="1" applyBorder="1" applyAlignment="1">
      <alignment horizontal="center" vertical="center" wrapText="1"/>
    </xf>
    <xf numFmtId="0" fontId="15" fillId="0" borderId="16" xfId="2" applyNumberFormat="1" applyFont="1" applyFill="1" applyBorder="1" applyAlignment="1">
      <alignment horizontal="center" vertical="center" wrapText="1"/>
    </xf>
    <xf numFmtId="14" fontId="15" fillId="0" borderId="16" xfId="0" applyNumberFormat="1" applyFont="1" applyFill="1" applyBorder="1" applyAlignment="1">
      <alignment horizontal="center" vertical="center" wrapText="1"/>
    </xf>
    <xf numFmtId="0" fontId="4" fillId="0" borderId="0" xfId="0" applyFont="1" applyFill="1" applyAlignment="1">
      <alignment wrapText="1"/>
    </xf>
    <xf numFmtId="0" fontId="4" fillId="6" borderId="24" xfId="0" applyFont="1" applyFill="1" applyBorder="1" applyAlignment="1">
      <alignment horizontal="center" vertical="center" wrapText="1"/>
    </xf>
    <xf numFmtId="0" fontId="23" fillId="0" borderId="24" xfId="6" applyNumberFormat="1" applyFont="1" applyFill="1" applyBorder="1" applyAlignment="1">
      <alignment horizontal="center" vertical="center" wrapText="1"/>
    </xf>
    <xf numFmtId="0" fontId="15" fillId="0" borderId="24" xfId="2" applyNumberFormat="1" applyFont="1" applyFill="1" applyBorder="1" applyAlignment="1">
      <alignment horizontal="center" vertical="center" wrapText="1"/>
    </xf>
    <xf numFmtId="0" fontId="16" fillId="12" borderId="10" xfId="0" applyFont="1" applyFill="1" applyBorder="1" applyAlignment="1">
      <alignment horizontal="center" vertical="top" wrapText="1"/>
    </xf>
    <xf numFmtId="0" fontId="17" fillId="16" borderId="10" xfId="0" applyFont="1" applyFill="1" applyBorder="1" applyAlignment="1">
      <alignment horizontal="center" vertical="top" wrapText="1"/>
    </xf>
    <xf numFmtId="0" fontId="17" fillId="6" borderId="10" xfId="0" applyFont="1" applyFill="1" applyBorder="1" applyAlignment="1">
      <alignment horizontal="center" vertical="top" wrapText="1"/>
    </xf>
    <xf numFmtId="0" fontId="16" fillId="3" borderId="10" xfId="0" applyFont="1" applyFill="1" applyBorder="1" applyAlignment="1">
      <alignment horizontal="center" vertical="center" wrapText="1"/>
    </xf>
    <xf numFmtId="0" fontId="16" fillId="14" borderId="10" xfId="0" applyNumberFormat="1" applyFont="1" applyFill="1" applyBorder="1" applyAlignment="1">
      <alignment horizontal="center" vertical="center" wrapText="1"/>
    </xf>
    <xf numFmtId="44" fontId="16" fillId="14" borderId="10" xfId="8" applyFont="1" applyFill="1" applyBorder="1"/>
    <xf numFmtId="169" fontId="17" fillId="0" borderId="10" xfId="5" applyNumberFormat="1" applyFont="1" applyFill="1" applyBorder="1" applyAlignment="1">
      <alignment horizontal="center" vertical="center" wrapText="1"/>
    </xf>
    <xf numFmtId="0" fontId="24" fillId="0" borderId="16" xfId="5" applyNumberFormat="1" applyFont="1" applyFill="1" applyBorder="1" applyAlignment="1">
      <alignment horizontal="center" vertical="center" wrapText="1"/>
    </xf>
    <xf numFmtId="169" fontId="17" fillId="0" borderId="16" xfId="5" applyNumberFormat="1" applyFont="1" applyFill="1" applyBorder="1" applyAlignment="1">
      <alignment horizontal="center" vertical="center" wrapText="1"/>
    </xf>
    <xf numFmtId="0" fontId="20" fillId="0" borderId="10" xfId="0" applyFont="1" applyFill="1" applyBorder="1" applyAlignment="1">
      <alignment wrapText="1"/>
    </xf>
    <xf numFmtId="0" fontId="24" fillId="0" borderId="10" xfId="5" applyNumberFormat="1" applyFont="1" applyFill="1" applyBorder="1" applyAlignment="1">
      <alignment horizontal="center" vertical="center" wrapText="1"/>
    </xf>
    <xf numFmtId="0" fontId="17" fillId="6" borderId="6" xfId="0" applyFont="1" applyFill="1" applyBorder="1" applyAlignment="1">
      <alignment horizontal="center" vertical="top" wrapText="1"/>
    </xf>
    <xf numFmtId="0" fontId="16" fillId="3" borderId="24" xfId="0" applyNumberFormat="1" applyFont="1" applyFill="1" applyBorder="1" applyAlignment="1">
      <alignment horizontal="center" vertical="center" wrapText="1"/>
    </xf>
    <xf numFmtId="0" fontId="24" fillId="0" borderId="24" xfId="5" applyNumberFormat="1" applyFont="1" applyFill="1" applyBorder="1" applyAlignment="1">
      <alignment horizontal="center" vertical="center" wrapText="1"/>
    </xf>
    <xf numFmtId="0" fontId="17" fillId="0" borderId="24" xfId="0" applyFont="1" applyFill="1" applyBorder="1" applyAlignment="1">
      <alignment horizontal="center" vertical="center"/>
    </xf>
    <xf numFmtId="0" fontId="16" fillId="3" borderId="29" xfId="0" applyNumberFormat="1" applyFont="1" applyFill="1" applyBorder="1" applyAlignment="1">
      <alignment horizontal="center" vertical="center" wrapText="1"/>
    </xf>
    <xf numFmtId="0" fontId="24" fillId="0" borderId="29" xfId="5" applyNumberFormat="1" applyFont="1" applyFill="1" applyBorder="1" applyAlignment="1">
      <alignment horizontal="center" vertical="center" wrapText="1"/>
    </xf>
    <xf numFmtId="0" fontId="21" fillId="0" borderId="0" xfId="0" applyFont="1" applyAlignment="1">
      <alignment horizontal="center" vertical="center" wrapText="1"/>
    </xf>
    <xf numFmtId="0" fontId="4" fillId="16" borderId="15" xfId="0" applyFont="1" applyFill="1" applyBorder="1" applyAlignment="1">
      <alignment horizontal="center" vertical="top" wrapText="1"/>
    </xf>
    <xf numFmtId="0" fontId="8" fillId="3" borderId="15" xfId="0" applyFont="1" applyFill="1" applyBorder="1" applyAlignment="1">
      <alignment horizontal="center" vertical="center" wrapText="1"/>
    </xf>
    <xf numFmtId="0" fontId="12" fillId="14" borderId="15" xfId="0" applyFont="1" applyFill="1" applyBorder="1" applyAlignment="1">
      <alignment horizontal="center" vertical="center" wrapText="1"/>
    </xf>
    <xf numFmtId="169" fontId="15" fillId="0" borderId="15" xfId="5" applyNumberFormat="1" applyFont="1" applyFill="1" applyBorder="1" applyAlignment="1">
      <alignment horizontal="center" vertical="center" wrapText="1"/>
    </xf>
    <xf numFmtId="0" fontId="15" fillId="0" borderId="15" xfId="7" applyNumberFormat="1" applyFont="1" applyFill="1" applyBorder="1" applyAlignment="1">
      <alignment horizontal="center" vertical="center" wrapText="1"/>
    </xf>
    <xf numFmtId="0" fontId="7" fillId="14" borderId="43" xfId="0" applyFont="1" applyFill="1" applyBorder="1" applyAlignment="1">
      <alignment horizontal="center" vertical="center" wrapText="1"/>
    </xf>
    <xf numFmtId="0" fontId="16" fillId="3" borderId="16" xfId="0" applyNumberFormat="1" applyFont="1" applyFill="1" applyBorder="1" applyAlignment="1">
      <alignment horizontal="center" vertical="center" wrapText="1"/>
    </xf>
    <xf numFmtId="44" fontId="16" fillId="14" borderId="29" xfId="8" applyFont="1" applyFill="1" applyBorder="1"/>
    <xf numFmtId="0" fontId="7" fillId="12" borderId="7" xfId="0" applyFont="1" applyFill="1" applyBorder="1" applyAlignment="1">
      <alignment horizontal="center" vertical="top" wrapText="1"/>
    </xf>
    <xf numFmtId="0" fontId="4" fillId="13" borderId="8" xfId="0" applyFont="1" applyFill="1" applyBorder="1" applyAlignment="1">
      <alignment horizontal="center" vertical="top" wrapText="1"/>
    </xf>
    <xf numFmtId="0" fontId="4" fillId="4" borderId="8" xfId="0" applyFont="1" applyFill="1" applyBorder="1" applyAlignment="1">
      <alignment horizontal="center" vertical="top" wrapText="1"/>
    </xf>
    <xf numFmtId="0" fontId="12" fillId="14" borderId="8" xfId="0" applyFont="1" applyFill="1" applyBorder="1" applyAlignment="1">
      <alignment horizontal="left" vertical="center" wrapText="1"/>
    </xf>
    <xf numFmtId="0" fontId="4" fillId="13" borderId="21" xfId="0" applyFont="1" applyFill="1" applyBorder="1" applyAlignment="1">
      <alignment horizontal="center" vertical="top" wrapText="1"/>
    </xf>
    <xf numFmtId="0" fontId="4" fillId="4" borderId="21" xfId="0" applyFont="1" applyFill="1" applyBorder="1" applyAlignment="1">
      <alignment horizontal="center" vertical="top" wrapText="1"/>
    </xf>
    <xf numFmtId="0" fontId="12" fillId="14" borderId="21" xfId="0" applyFont="1" applyFill="1" applyBorder="1" applyAlignment="1">
      <alignment horizontal="center" vertical="center" wrapText="1"/>
    </xf>
    <xf numFmtId="0" fontId="4" fillId="15" borderId="21" xfId="5" applyNumberFormat="1" applyFont="1" applyFill="1" applyBorder="1" applyAlignment="1">
      <alignment horizontal="center" vertical="center" wrapText="1"/>
    </xf>
    <xf numFmtId="0" fontId="15" fillId="0" borderId="21" xfId="0" applyNumberFormat="1" applyFont="1" applyFill="1" applyBorder="1" applyAlignment="1">
      <alignment horizontal="center" vertical="center" wrapText="1"/>
    </xf>
    <xf numFmtId="0" fontId="7" fillId="12" borderId="25" xfId="0" applyFont="1" applyFill="1" applyBorder="1" applyAlignment="1">
      <alignment horizontal="center" vertical="top" wrapText="1"/>
    </xf>
    <xf numFmtId="0" fontId="4" fillId="13" borderId="25" xfId="0" applyFont="1" applyFill="1" applyBorder="1" applyAlignment="1">
      <alignment horizontal="center" vertical="top" wrapText="1"/>
    </xf>
    <xf numFmtId="0" fontId="4" fillId="4" borderId="25" xfId="0" applyFont="1" applyFill="1" applyBorder="1" applyAlignment="1">
      <alignment horizontal="center" vertical="top" wrapText="1"/>
    </xf>
    <xf numFmtId="0" fontId="7" fillId="3" borderId="25" xfId="0" applyFont="1" applyFill="1" applyBorder="1" applyAlignment="1">
      <alignment horizontal="center" vertical="center" wrapText="1"/>
    </xf>
    <xf numFmtId="0" fontId="4" fillId="14" borderId="16" xfId="0" applyFont="1" applyFill="1" applyBorder="1" applyAlignment="1">
      <alignment horizontal="left" vertical="center" wrapText="1"/>
    </xf>
    <xf numFmtId="169" fontId="22" fillId="10" borderId="16" xfId="5" applyNumberFormat="1" applyFont="1" applyFill="1" applyBorder="1" applyAlignment="1">
      <alignment horizontal="center" vertical="center" wrapText="1"/>
    </xf>
    <xf numFmtId="0" fontId="7" fillId="14" borderId="8" xfId="0" applyNumberFormat="1" applyFont="1" applyFill="1" applyBorder="1" applyAlignment="1">
      <alignment horizontal="center" vertical="center" wrapText="1"/>
    </xf>
    <xf numFmtId="167" fontId="7" fillId="3" borderId="8" xfId="6" applyFont="1" applyFill="1" applyBorder="1" applyAlignment="1">
      <alignment horizontal="center" vertical="center" wrapText="1"/>
    </xf>
    <xf numFmtId="169" fontId="13" fillId="14" borderId="8" xfId="5" applyNumberFormat="1" applyFont="1" applyFill="1" applyBorder="1" applyAlignment="1">
      <alignment horizontal="center" vertical="center" wrapText="1"/>
    </xf>
    <xf numFmtId="165" fontId="9" fillId="10" borderId="8" xfId="2" applyNumberFormat="1" applyFont="1" applyFill="1" applyBorder="1" applyAlignment="1">
      <alignment vertical="center" wrapText="1"/>
    </xf>
    <xf numFmtId="169" fontId="9" fillId="10" borderId="8" xfId="5" applyNumberFormat="1" applyFont="1" applyFill="1" applyBorder="1" applyAlignment="1">
      <alignment horizontal="center" vertical="center" wrapText="1"/>
    </xf>
    <xf numFmtId="165" fontId="10" fillId="10" borderId="8" xfId="2" applyNumberFormat="1" applyFont="1" applyFill="1" applyBorder="1" applyAlignment="1">
      <alignment vertical="center" wrapText="1"/>
    </xf>
    <xf numFmtId="169" fontId="22" fillId="10" borderId="24" xfId="5" applyNumberFormat="1" applyFont="1" applyFill="1" applyBorder="1" applyAlignment="1">
      <alignment horizontal="center" vertical="center" wrapText="1"/>
    </xf>
    <xf numFmtId="0" fontId="15" fillId="0" borderId="40" xfId="0" applyNumberFormat="1" applyFont="1" applyFill="1" applyBorder="1" applyAlignment="1">
      <alignment horizontal="center" vertical="center" wrapText="1"/>
    </xf>
    <xf numFmtId="0" fontId="17" fillId="14" borderId="16" xfId="0" applyFont="1" applyFill="1" applyBorder="1" applyAlignment="1">
      <alignment horizontal="left" vertical="center" wrapText="1"/>
    </xf>
    <xf numFmtId="168" fontId="20" fillId="0" borderId="24" xfId="7" applyFont="1" applyFill="1" applyBorder="1" applyAlignment="1">
      <alignment horizontal="center" vertical="center" wrapText="1"/>
    </xf>
    <xf numFmtId="0" fontId="21" fillId="0" borderId="6" xfId="0" applyFont="1" applyBorder="1"/>
    <xf numFmtId="42" fontId="16" fillId="14" borderId="10" xfId="3" applyFont="1" applyFill="1" applyBorder="1" applyAlignment="1">
      <alignment vertical="center" wrapText="1"/>
    </xf>
    <xf numFmtId="169" fontId="17" fillId="0" borderId="10" xfId="5" applyNumberFormat="1" applyFont="1" applyFill="1" applyBorder="1" applyAlignment="1">
      <alignment horizontal="center" wrapText="1"/>
    </xf>
    <xf numFmtId="0" fontId="17" fillId="16" borderId="21" xfId="0" applyFont="1" applyFill="1" applyBorder="1" applyAlignment="1">
      <alignment horizontal="center" vertical="top" wrapText="1"/>
    </xf>
    <xf numFmtId="0" fontId="17" fillId="6" borderId="21" xfId="0" applyFont="1" applyFill="1" applyBorder="1" applyAlignment="1">
      <alignment horizontal="center" vertical="top" wrapText="1"/>
    </xf>
    <xf numFmtId="0" fontId="18" fillId="14" borderId="21" xfId="0" applyFont="1" applyFill="1" applyBorder="1" applyAlignment="1">
      <alignment horizontal="left" vertical="center" wrapText="1"/>
    </xf>
    <xf numFmtId="0" fontId="18" fillId="14" borderId="21" xfId="0" applyFont="1" applyFill="1" applyBorder="1" applyAlignment="1">
      <alignment horizontal="center" vertical="center" wrapText="1"/>
    </xf>
    <xf numFmtId="42" fontId="16" fillId="14" borderId="21" xfId="3" applyFont="1" applyFill="1" applyBorder="1" applyAlignment="1">
      <alignment vertical="center" wrapText="1"/>
    </xf>
    <xf numFmtId="169" fontId="16" fillId="14" borderId="21" xfId="5" applyNumberFormat="1" applyFont="1" applyFill="1" applyBorder="1" applyAlignment="1">
      <alignment horizontal="center" vertical="center" wrapText="1"/>
    </xf>
    <xf numFmtId="165" fontId="19" fillId="14" borderId="21" xfId="2" applyNumberFormat="1" applyFont="1" applyFill="1" applyBorder="1" applyAlignment="1">
      <alignment vertical="center" wrapText="1"/>
    </xf>
    <xf numFmtId="0" fontId="17" fillId="0" borderId="21" xfId="0" applyNumberFormat="1" applyFont="1" applyFill="1" applyBorder="1" applyAlignment="1">
      <alignment horizontal="center" vertical="center" wrapText="1"/>
    </xf>
    <xf numFmtId="169" fontId="20" fillId="0" borderId="21" xfId="5" applyNumberFormat="1" applyFont="1" applyFill="1" applyBorder="1" applyAlignment="1">
      <alignment horizontal="center" vertical="center" wrapText="1"/>
    </xf>
    <xf numFmtId="169" fontId="17" fillId="14" borderId="16" xfId="5" applyNumberFormat="1" applyFont="1" applyFill="1" applyBorder="1" applyAlignment="1">
      <alignment horizontal="center" vertical="center" wrapText="1"/>
    </xf>
    <xf numFmtId="169" fontId="17" fillId="0" borderId="16" xfId="5" applyNumberFormat="1" applyFont="1" applyFill="1" applyBorder="1" applyAlignment="1">
      <alignment vertical="center" wrapText="1"/>
    </xf>
    <xf numFmtId="0" fontId="27" fillId="14" borderId="24" xfId="0" applyFont="1" applyFill="1" applyBorder="1" applyAlignment="1">
      <alignment horizontal="left" vertical="center" wrapText="1"/>
    </xf>
    <xf numFmtId="0" fontId="27" fillId="14" borderId="24" xfId="0" applyFont="1" applyFill="1" applyBorder="1" applyAlignment="1">
      <alignment horizontal="center" vertical="center" wrapText="1"/>
    </xf>
    <xf numFmtId="0" fontId="4" fillId="6" borderId="44" xfId="0" applyFont="1" applyFill="1" applyBorder="1" applyAlignment="1">
      <alignment horizontal="center" vertical="top" wrapText="1"/>
    </xf>
    <xf numFmtId="0" fontId="9" fillId="15" borderId="15" xfId="5" applyNumberFormat="1" applyFont="1" applyFill="1" applyBorder="1" applyAlignment="1">
      <alignment horizontal="center" vertical="center" wrapText="1"/>
    </xf>
    <xf numFmtId="0" fontId="4" fillId="6" borderId="45" xfId="0" applyFont="1" applyFill="1" applyBorder="1" applyAlignment="1">
      <alignment horizontal="center" vertical="top" wrapText="1"/>
    </xf>
    <xf numFmtId="0" fontId="17" fillId="14" borderId="24" xfId="0" applyFont="1" applyFill="1" applyBorder="1" applyAlignment="1">
      <alignment horizontal="left" vertical="center" wrapText="1"/>
    </xf>
    <xf numFmtId="0" fontId="16" fillId="12" borderId="24" xfId="0" applyFont="1" applyFill="1" applyBorder="1" applyAlignment="1">
      <alignment horizontal="center" vertical="top" wrapText="1"/>
    </xf>
    <xf numFmtId="0" fontId="17" fillId="13" borderId="10" xfId="0" applyFont="1" applyFill="1" applyBorder="1" applyAlignment="1">
      <alignment horizontal="center" vertical="top" wrapText="1"/>
    </xf>
    <xf numFmtId="0" fontId="17" fillId="4" borderId="10" xfId="0" applyFont="1" applyFill="1" applyBorder="1" applyAlignment="1">
      <alignment horizontal="center" vertical="top" wrapText="1"/>
    </xf>
    <xf numFmtId="169" fontId="4" fillId="10" borderId="8" xfId="5" applyNumberFormat="1" applyFont="1" applyFill="1" applyBorder="1" applyAlignment="1">
      <alignment horizontal="center" vertical="center" wrapText="1"/>
    </xf>
    <xf numFmtId="0" fontId="17" fillId="12" borderId="23" xfId="0" applyFont="1" applyFill="1" applyBorder="1" applyAlignment="1">
      <alignment horizontal="center" vertical="center" wrapText="1"/>
    </xf>
    <xf numFmtId="0" fontId="17" fillId="13" borderId="24"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17" fillId="0" borderId="24" xfId="6" applyNumberFormat="1" applyFont="1" applyFill="1" applyBorder="1" applyAlignment="1">
      <alignment horizontal="center" vertical="center" wrapText="1"/>
    </xf>
    <xf numFmtId="14" fontId="17" fillId="0" borderId="24" xfId="0" applyNumberFormat="1" applyFont="1" applyFill="1" applyBorder="1" applyAlignment="1">
      <alignment horizontal="center" vertical="center"/>
    </xf>
    <xf numFmtId="165" fontId="19" fillId="10" borderId="39" xfId="2" applyNumberFormat="1" applyFont="1" applyFill="1" applyBorder="1" applyAlignment="1">
      <alignment vertical="center" wrapText="1"/>
    </xf>
    <xf numFmtId="165" fontId="16" fillId="10" borderId="40" xfId="2" applyNumberFormat="1" applyFont="1" applyFill="1" applyBorder="1" applyAlignment="1">
      <alignment vertical="center" wrapText="1"/>
    </xf>
    <xf numFmtId="0" fontId="16" fillId="12" borderId="18" xfId="0" applyFont="1" applyFill="1" applyBorder="1" applyAlignment="1">
      <alignment horizontal="center" vertical="top" wrapText="1"/>
    </xf>
    <xf numFmtId="0" fontId="17" fillId="14" borderId="10" xfId="0" applyFont="1" applyFill="1" applyBorder="1" applyAlignment="1">
      <alignment horizontal="left" vertical="center" wrapText="1"/>
    </xf>
    <xf numFmtId="0" fontId="17" fillId="14" borderId="10" xfId="0" applyFont="1" applyFill="1" applyBorder="1" applyAlignment="1">
      <alignment horizontal="center" vertical="center" wrapText="1"/>
    </xf>
    <xf numFmtId="167" fontId="16" fillId="3" borderId="10" xfId="6" applyFont="1" applyFill="1" applyBorder="1" applyAlignment="1">
      <alignment horizontal="center" vertical="center" wrapText="1"/>
    </xf>
    <xf numFmtId="165" fontId="16" fillId="14" borderId="10" xfId="2" applyNumberFormat="1" applyFont="1" applyFill="1" applyBorder="1" applyAlignment="1">
      <alignment vertical="center" wrapText="1"/>
    </xf>
    <xf numFmtId="169" fontId="17" fillId="14" borderId="10" xfId="5" applyNumberFormat="1" applyFont="1" applyFill="1" applyBorder="1" applyAlignment="1">
      <alignment horizontal="center" vertical="center" wrapText="1"/>
    </xf>
    <xf numFmtId="165" fontId="16" fillId="10" borderId="10" xfId="2" applyNumberFormat="1" applyFont="1" applyFill="1" applyBorder="1" applyAlignment="1">
      <alignment vertical="center" wrapText="1"/>
    </xf>
    <xf numFmtId="0" fontId="17" fillId="0" borderId="10" xfId="5" applyNumberFormat="1" applyFont="1" applyFill="1" applyBorder="1" applyAlignment="1">
      <alignment horizontal="center" vertical="center" wrapText="1"/>
    </xf>
    <xf numFmtId="0" fontId="17" fillId="14" borderId="6" xfId="0" applyFont="1" applyFill="1" applyBorder="1" applyAlignment="1">
      <alignment horizontal="left" vertical="center" wrapText="1"/>
    </xf>
    <xf numFmtId="0" fontId="17" fillId="14" borderId="6" xfId="0" applyFont="1" applyFill="1" applyBorder="1" applyAlignment="1">
      <alignment horizontal="center" vertical="center" wrapText="1"/>
    </xf>
    <xf numFmtId="165" fontId="16" fillId="14" borderId="6" xfId="2" applyNumberFormat="1" applyFont="1" applyFill="1" applyBorder="1" applyAlignment="1">
      <alignment vertical="center" wrapText="1"/>
    </xf>
    <xf numFmtId="168" fontId="13" fillId="14" borderId="24" xfId="7" applyFont="1" applyFill="1" applyBorder="1" applyAlignment="1">
      <alignment horizontal="center" vertical="center" wrapText="1"/>
    </xf>
    <xf numFmtId="44" fontId="16" fillId="14" borderId="41" xfId="8" applyFont="1" applyFill="1" applyBorder="1"/>
    <xf numFmtId="0" fontId="17" fillId="14" borderId="15" xfId="0" applyFont="1" applyFill="1" applyBorder="1" applyAlignment="1">
      <alignment horizontal="left" vertical="center" wrapText="1"/>
    </xf>
    <xf numFmtId="169" fontId="17" fillId="10" borderId="15" xfId="5" applyNumberFormat="1" applyFont="1" applyFill="1" applyBorder="1" applyAlignment="1">
      <alignment horizontal="center" vertical="center" wrapText="1"/>
    </xf>
    <xf numFmtId="165" fontId="16" fillId="10" borderId="15" xfId="2" applyNumberFormat="1" applyFont="1" applyFill="1" applyBorder="1" applyAlignment="1">
      <alignment vertical="center" wrapText="1"/>
    </xf>
    <xf numFmtId="169" fontId="16" fillId="10" borderId="15" xfId="5" applyNumberFormat="1"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5" xfId="7" applyNumberFormat="1" applyFont="1" applyFill="1" applyBorder="1" applyAlignment="1">
      <alignment horizontal="center" vertical="center" wrapText="1"/>
    </xf>
    <xf numFmtId="14" fontId="17" fillId="0" borderId="35" xfId="5" applyNumberFormat="1" applyFont="1" applyFill="1" applyBorder="1" applyAlignment="1">
      <alignment horizontal="center" vertical="center" wrapText="1"/>
    </xf>
    <xf numFmtId="0" fontId="16" fillId="12" borderId="47" xfId="0" applyFont="1" applyFill="1" applyBorder="1" applyAlignment="1">
      <alignment horizontal="center" vertical="top" wrapText="1"/>
    </xf>
    <xf numFmtId="0" fontId="17" fillId="14" borderId="21" xfId="0" applyFont="1" applyFill="1" applyBorder="1" applyAlignment="1">
      <alignment horizontal="left" vertical="center" wrapText="1"/>
    </xf>
    <xf numFmtId="0" fontId="17" fillId="14" borderId="21" xfId="0" applyFont="1" applyFill="1" applyBorder="1" applyAlignment="1">
      <alignment horizontal="center" vertical="center" wrapText="1"/>
    </xf>
    <xf numFmtId="167" fontId="16" fillId="3" borderId="21" xfId="6" applyFont="1" applyFill="1" applyBorder="1" applyAlignment="1">
      <alignment horizontal="center" vertical="center" wrapText="1"/>
    </xf>
    <xf numFmtId="165" fontId="16" fillId="14" borderId="21" xfId="2" applyNumberFormat="1" applyFont="1" applyFill="1" applyBorder="1" applyAlignment="1">
      <alignment vertical="center" wrapText="1"/>
    </xf>
    <xf numFmtId="169" fontId="17" fillId="14" borderId="21" xfId="5" applyNumberFormat="1" applyFont="1" applyFill="1" applyBorder="1" applyAlignment="1">
      <alignment horizontal="center" vertical="center" wrapText="1"/>
    </xf>
    <xf numFmtId="165" fontId="16" fillId="10" borderId="21" xfId="2" applyNumberFormat="1" applyFont="1" applyFill="1" applyBorder="1" applyAlignment="1">
      <alignment vertical="center" wrapText="1"/>
    </xf>
    <xf numFmtId="169" fontId="17" fillId="10" borderId="21" xfId="5" applyNumberFormat="1" applyFont="1" applyFill="1" applyBorder="1" applyAlignment="1">
      <alignment horizontal="center" vertical="center" wrapText="1"/>
    </xf>
    <xf numFmtId="0" fontId="17" fillId="14" borderId="8" xfId="0" applyFont="1" applyFill="1" applyBorder="1" applyAlignment="1">
      <alignment horizontal="left" vertical="center" wrapText="1"/>
    </xf>
    <xf numFmtId="165" fontId="16" fillId="14" borderId="8" xfId="2" applyNumberFormat="1" applyFont="1" applyFill="1" applyBorder="1" applyAlignment="1">
      <alignment vertical="center" wrapText="1"/>
    </xf>
    <xf numFmtId="169" fontId="17" fillId="14" borderId="8" xfId="5" applyNumberFormat="1" applyFont="1" applyFill="1" applyBorder="1" applyAlignment="1">
      <alignment horizontal="center" vertical="center" wrapText="1"/>
    </xf>
    <xf numFmtId="165" fontId="19" fillId="14" borderId="8" xfId="2" applyNumberFormat="1" applyFont="1" applyFill="1" applyBorder="1" applyAlignment="1">
      <alignment vertical="center" wrapText="1"/>
    </xf>
    <xf numFmtId="167" fontId="16" fillId="3" borderId="25" xfId="6" applyFont="1" applyFill="1" applyBorder="1" applyAlignment="1">
      <alignment horizontal="center" vertical="center" wrapText="1"/>
    </xf>
    <xf numFmtId="165" fontId="16" fillId="14" borderId="25" xfId="2" applyNumberFormat="1" applyFont="1" applyFill="1" applyBorder="1" applyAlignment="1">
      <alignment vertical="center" wrapText="1"/>
    </xf>
    <xf numFmtId="169" fontId="16" fillId="14" borderId="25" xfId="5" applyNumberFormat="1" applyFont="1" applyFill="1" applyBorder="1" applyAlignment="1">
      <alignment horizontal="center" vertical="center" wrapText="1"/>
    </xf>
    <xf numFmtId="169" fontId="17" fillId="14" borderId="25" xfId="5" applyNumberFormat="1" applyFont="1" applyFill="1" applyBorder="1" applyAlignment="1">
      <alignment horizontal="center" vertical="center" wrapText="1"/>
    </xf>
    <xf numFmtId="165" fontId="19" fillId="14" borderId="25" xfId="2" applyNumberFormat="1" applyFont="1" applyFill="1" applyBorder="1" applyAlignment="1">
      <alignment vertical="center" wrapText="1"/>
    </xf>
    <xf numFmtId="165" fontId="16" fillId="10" borderId="25" xfId="2" applyNumberFormat="1" applyFont="1" applyFill="1" applyBorder="1" applyAlignment="1">
      <alignment vertical="center" wrapText="1"/>
    </xf>
    <xf numFmtId="169" fontId="17" fillId="10" borderId="25" xfId="5" applyNumberFormat="1" applyFont="1" applyFill="1" applyBorder="1" applyAlignment="1">
      <alignment horizontal="center" vertical="center" wrapText="1"/>
    </xf>
    <xf numFmtId="0" fontId="17" fillId="0" borderId="25" xfId="5" applyNumberFormat="1" applyFont="1" applyFill="1" applyBorder="1" applyAlignment="1">
      <alignment horizontal="center" vertical="center" wrapText="1"/>
    </xf>
    <xf numFmtId="0" fontId="7" fillId="0" borderId="27" xfId="0" applyFont="1" applyFill="1" applyBorder="1" applyAlignment="1">
      <alignment horizontal="center" vertical="center" wrapText="1"/>
    </xf>
    <xf numFmtId="0" fontId="17" fillId="14" borderId="29" xfId="0" applyFont="1" applyFill="1" applyBorder="1" applyAlignment="1">
      <alignment horizontal="left" vertical="center" wrapText="1"/>
    </xf>
    <xf numFmtId="0" fontId="0" fillId="0" borderId="48" xfId="0" applyBorder="1"/>
    <xf numFmtId="0" fontId="7" fillId="12" borderId="14" xfId="0" applyFont="1" applyFill="1" applyBorder="1" applyAlignment="1">
      <alignment horizontal="center" vertical="center" wrapText="1"/>
    </xf>
    <xf numFmtId="0" fontId="4" fillId="13" borderId="15" xfId="0" applyFont="1" applyFill="1" applyBorder="1" applyAlignment="1">
      <alignment horizontal="center" vertical="center" wrapText="1"/>
    </xf>
    <xf numFmtId="0" fontId="4" fillId="6" borderId="15" xfId="0" applyFont="1" applyFill="1" applyBorder="1" applyAlignment="1">
      <alignment horizontal="center" vertical="center" wrapText="1"/>
    </xf>
    <xf numFmtId="170" fontId="15" fillId="0" borderId="15" xfId="6" applyNumberFormat="1" applyFont="1" applyFill="1" applyBorder="1" applyAlignment="1">
      <alignment horizontal="center" vertical="center" wrapText="1"/>
    </xf>
    <xf numFmtId="0" fontId="7" fillId="12" borderId="32" xfId="0" applyFont="1" applyFill="1" applyBorder="1" applyAlignment="1">
      <alignment horizontal="center" vertical="center" wrapText="1"/>
    </xf>
    <xf numFmtId="0" fontId="4" fillId="13" borderId="25"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12" fillId="14" borderId="25" xfId="0" applyFont="1" applyFill="1" applyBorder="1" applyAlignment="1">
      <alignment horizontal="center" vertical="center" wrapText="1"/>
    </xf>
    <xf numFmtId="0" fontId="7" fillId="14" borderId="25" xfId="0" applyNumberFormat="1" applyFont="1" applyFill="1" applyBorder="1" applyAlignment="1">
      <alignment horizontal="center" vertical="center" wrapText="1"/>
    </xf>
    <xf numFmtId="0" fontId="4" fillId="15" borderId="25" xfId="5" applyNumberFormat="1" applyFont="1" applyFill="1" applyBorder="1" applyAlignment="1">
      <alignment horizontal="center" vertical="center" wrapText="1"/>
    </xf>
    <xf numFmtId="167" fontId="7" fillId="3" borderId="25" xfId="6" applyFont="1" applyFill="1" applyBorder="1" applyAlignment="1">
      <alignment horizontal="center" vertical="center" wrapText="1"/>
    </xf>
    <xf numFmtId="165" fontId="9" fillId="10" borderId="25" xfId="2" applyNumberFormat="1" applyFont="1" applyFill="1" applyBorder="1" applyAlignment="1">
      <alignment vertical="center" wrapText="1"/>
    </xf>
    <xf numFmtId="169" fontId="9" fillId="10" borderId="25" xfId="5" applyNumberFormat="1" applyFont="1" applyFill="1" applyBorder="1" applyAlignment="1">
      <alignment horizontal="center" vertical="center" wrapText="1"/>
    </xf>
    <xf numFmtId="169" fontId="28" fillId="10" borderId="25" xfId="5" applyNumberFormat="1" applyFont="1" applyFill="1" applyBorder="1" applyAlignment="1">
      <alignment horizontal="center" vertical="center" wrapText="1"/>
    </xf>
    <xf numFmtId="165" fontId="10" fillId="10" borderId="25" xfId="2" applyNumberFormat="1" applyFont="1" applyFill="1" applyBorder="1" applyAlignment="1">
      <alignment vertical="center" wrapText="1"/>
    </xf>
    <xf numFmtId="0" fontId="15" fillId="0" borderId="25" xfId="0" applyNumberFormat="1"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25" xfId="7" applyNumberFormat="1" applyFont="1" applyFill="1" applyBorder="1" applyAlignment="1">
      <alignment horizontal="center" vertical="center" wrapText="1"/>
    </xf>
    <xf numFmtId="14" fontId="15" fillId="0" borderId="25" xfId="0" applyNumberFormat="1" applyFont="1" applyFill="1" applyBorder="1" applyAlignment="1">
      <alignment horizontal="center" vertical="center" wrapText="1"/>
    </xf>
    <xf numFmtId="170" fontId="15" fillId="0" borderId="25" xfId="6" applyNumberFormat="1" applyFont="1" applyFill="1" applyBorder="1" applyAlignment="1">
      <alignment horizontal="center" vertical="center" wrapText="1"/>
    </xf>
    <xf numFmtId="169" fontId="4" fillId="10" borderId="25" xfId="5" applyNumberFormat="1" applyFont="1" applyFill="1" applyBorder="1" applyAlignment="1">
      <alignment horizontal="center" vertical="center" wrapText="1"/>
    </xf>
    <xf numFmtId="165" fontId="10" fillId="10" borderId="49" xfId="2" applyNumberFormat="1" applyFont="1" applyFill="1" applyBorder="1" applyAlignment="1">
      <alignment vertical="center" wrapText="1"/>
    </xf>
    <xf numFmtId="165" fontId="10" fillId="10" borderId="50" xfId="2" applyNumberFormat="1" applyFont="1" applyFill="1" applyBorder="1" applyAlignment="1">
      <alignment vertical="center" wrapText="1"/>
    </xf>
    <xf numFmtId="0" fontId="15" fillId="0" borderId="32" xfId="0" applyNumberFormat="1" applyFont="1" applyFill="1" applyBorder="1" applyAlignment="1">
      <alignment horizontal="center" vertical="center" wrapText="1"/>
    </xf>
    <xf numFmtId="170" fontId="15" fillId="0" borderId="24" xfId="6" applyNumberFormat="1" applyFont="1" applyFill="1" applyBorder="1" applyAlignment="1">
      <alignment horizontal="center" vertical="center" wrapText="1"/>
    </xf>
    <xf numFmtId="0" fontId="7" fillId="12" borderId="29" xfId="0" applyFont="1" applyFill="1" applyBorder="1" applyAlignment="1">
      <alignment horizontal="center" vertical="center" wrapText="1"/>
    </xf>
    <xf numFmtId="0" fontId="4" fillId="13" borderId="29" xfId="0" applyFont="1" applyFill="1" applyBorder="1" applyAlignment="1">
      <alignment horizontal="center" vertical="center" wrapText="1"/>
    </xf>
    <xf numFmtId="0" fontId="4" fillId="6" borderId="29" xfId="0" applyFont="1" applyFill="1" applyBorder="1" applyAlignment="1">
      <alignment horizontal="center" vertical="center" wrapText="1"/>
    </xf>
    <xf numFmtId="165" fontId="10" fillId="10" borderId="4" xfId="2" applyNumberFormat="1" applyFont="1" applyFill="1" applyBorder="1" applyAlignment="1">
      <alignment vertical="center" wrapText="1"/>
    </xf>
    <xf numFmtId="165" fontId="10" fillId="10" borderId="0" xfId="2" applyNumberFormat="1" applyFont="1" applyFill="1" applyBorder="1" applyAlignment="1">
      <alignment vertical="center" wrapText="1"/>
    </xf>
    <xf numFmtId="0" fontId="15" fillId="0" borderId="33" xfId="0" applyNumberFormat="1" applyFont="1" applyFill="1" applyBorder="1" applyAlignment="1">
      <alignment horizontal="center" vertical="center" wrapText="1"/>
    </xf>
    <xf numFmtId="170" fontId="15" fillId="0" borderId="29" xfId="6" applyNumberFormat="1" applyFont="1" applyFill="1" applyBorder="1" applyAlignment="1">
      <alignment horizontal="center" vertical="center" wrapText="1"/>
    </xf>
    <xf numFmtId="169" fontId="4" fillId="10" borderId="15" xfId="5" applyNumberFormat="1" applyFont="1" applyFill="1" applyBorder="1" applyAlignment="1">
      <alignment horizontal="center" vertical="center" wrapText="1"/>
    </xf>
    <xf numFmtId="0" fontId="7" fillId="12" borderId="33" xfId="0" applyFont="1" applyFill="1" applyBorder="1" applyAlignment="1">
      <alignment horizontal="center" vertical="center" wrapText="1"/>
    </xf>
    <xf numFmtId="169" fontId="28" fillId="10" borderId="29" xfId="5" applyNumberFormat="1" applyFont="1" applyFill="1" applyBorder="1" applyAlignment="1">
      <alignment horizontal="center" vertical="center" wrapText="1"/>
    </xf>
    <xf numFmtId="0" fontId="15" fillId="0" borderId="5" xfId="0" applyNumberFormat="1" applyFont="1" applyFill="1" applyBorder="1" applyAlignment="1">
      <alignment horizontal="center" vertical="center" wrapText="1"/>
    </xf>
    <xf numFmtId="14" fontId="15" fillId="0" borderId="29" xfId="0" applyNumberFormat="1" applyFont="1" applyFill="1" applyBorder="1" applyAlignment="1">
      <alignment horizontal="center" vertical="center" wrapText="1"/>
    </xf>
    <xf numFmtId="0" fontId="15" fillId="0" borderId="15" xfId="4" applyNumberFormat="1" applyFont="1" applyFill="1" applyBorder="1" applyAlignment="1">
      <alignment horizontal="center" vertical="center" wrapText="1"/>
    </xf>
    <xf numFmtId="0" fontId="4" fillId="4" borderId="15" xfId="0" applyFont="1" applyFill="1" applyBorder="1" applyAlignment="1">
      <alignment horizontal="center" vertical="center" wrapText="1"/>
    </xf>
    <xf numFmtId="169" fontId="28" fillId="10" borderId="15" xfId="5" applyNumberFormat="1" applyFont="1" applyFill="1" applyBorder="1" applyAlignment="1">
      <alignment horizontal="center" vertical="center" wrapText="1"/>
    </xf>
    <xf numFmtId="0" fontId="7" fillId="12" borderId="7" xfId="0" applyFont="1" applyFill="1" applyBorder="1" applyAlignment="1">
      <alignment horizontal="center" vertical="center" wrapText="1"/>
    </xf>
    <xf numFmtId="0" fontId="4" fillId="13" borderId="8" xfId="0" applyFont="1" applyFill="1" applyBorder="1" applyAlignment="1">
      <alignment horizontal="center" vertical="center" wrapText="1"/>
    </xf>
    <xf numFmtId="14" fontId="15" fillId="0" borderId="8" xfId="0" applyNumberFormat="1" applyFont="1" applyFill="1" applyBorder="1" applyAlignment="1">
      <alignment horizontal="center" vertical="center" wrapText="1"/>
    </xf>
    <xf numFmtId="170" fontId="15" fillId="0" borderId="8" xfId="6" applyNumberFormat="1" applyFont="1" applyFill="1" applyBorder="1" applyAlignment="1">
      <alignment horizontal="center" vertical="center" wrapText="1"/>
    </xf>
    <xf numFmtId="0" fontId="7" fillId="12" borderId="23" xfId="0" applyFont="1" applyFill="1" applyBorder="1" applyAlignment="1">
      <alignment horizontal="center" vertical="center" wrapText="1"/>
    </xf>
    <xf numFmtId="0" fontId="4" fillId="13" borderId="24" xfId="0" applyFont="1" applyFill="1" applyBorder="1" applyAlignment="1">
      <alignment horizontal="center" vertical="center" wrapText="1"/>
    </xf>
    <xf numFmtId="169" fontId="28" fillId="10" borderId="24" xfId="5" applyNumberFormat="1" applyFont="1" applyFill="1" applyBorder="1" applyAlignment="1">
      <alignment horizontal="center" vertical="center" wrapText="1"/>
    </xf>
    <xf numFmtId="0" fontId="7" fillId="12" borderId="38" xfId="0" applyFont="1" applyFill="1" applyBorder="1" applyAlignment="1">
      <alignment horizontal="center" vertical="center" wrapText="1"/>
    </xf>
    <xf numFmtId="0" fontId="4" fillId="13" borderId="16" xfId="0" applyFont="1" applyFill="1" applyBorder="1" applyAlignment="1">
      <alignment horizontal="center" vertical="center" wrapText="1"/>
    </xf>
    <xf numFmtId="0" fontId="4" fillId="4" borderId="16" xfId="0" applyFont="1" applyFill="1" applyBorder="1" applyAlignment="1">
      <alignment horizontal="center" vertical="center" wrapText="1"/>
    </xf>
    <xf numFmtId="170" fontId="15" fillId="0" borderId="16" xfId="6" applyNumberFormat="1" applyFont="1" applyFill="1" applyBorder="1" applyAlignment="1">
      <alignment horizontal="center" vertical="center" wrapText="1"/>
    </xf>
    <xf numFmtId="0" fontId="7" fillId="0" borderId="41" xfId="0" applyFont="1" applyFill="1" applyBorder="1" applyAlignment="1">
      <alignment horizontal="center" vertical="center" wrapText="1"/>
    </xf>
    <xf numFmtId="169" fontId="13" fillId="14" borderId="24" xfId="5" applyNumberFormat="1" applyFont="1" applyFill="1" applyBorder="1" applyAlignment="1">
      <alignment horizontal="center" vertical="center" wrapText="1"/>
    </xf>
    <xf numFmtId="0" fontId="15" fillId="0" borderId="23" xfId="0" applyNumberFormat="1" applyFont="1" applyFill="1" applyBorder="1" applyAlignment="1">
      <alignment horizontal="center" vertical="center" wrapText="1"/>
    </xf>
    <xf numFmtId="0" fontId="7" fillId="12" borderId="47" xfId="0" applyFont="1" applyFill="1" applyBorder="1" applyAlignment="1">
      <alignment horizontal="center" vertical="center" wrapText="1"/>
    </xf>
    <xf numFmtId="0" fontId="4" fillId="13" borderId="21" xfId="0" applyFont="1" applyFill="1" applyBorder="1" applyAlignment="1">
      <alignment horizontal="center" vertical="center" wrapText="1"/>
    </xf>
    <xf numFmtId="0" fontId="4" fillId="6" borderId="21" xfId="0" applyFont="1" applyFill="1" applyBorder="1" applyAlignment="1">
      <alignment horizontal="center" vertical="center" wrapText="1"/>
    </xf>
    <xf numFmtId="170" fontId="15" fillId="0" borderId="21" xfId="6" applyNumberFormat="1" applyFont="1" applyFill="1" applyBorder="1" applyAlignment="1">
      <alignment horizontal="center" vertical="center" wrapText="1"/>
    </xf>
    <xf numFmtId="41" fontId="1" fillId="0" borderId="0" xfId="1" applyFont="1"/>
    <xf numFmtId="0" fontId="7" fillId="12" borderId="18" xfId="0" applyFont="1" applyFill="1" applyBorder="1" applyAlignment="1">
      <alignment horizontal="center" vertical="center" wrapText="1"/>
    </xf>
    <xf numFmtId="0" fontId="4" fillId="13" borderId="10"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14" fontId="15" fillId="0" borderId="10" xfId="0" applyNumberFormat="1" applyFont="1" applyFill="1" applyBorder="1" applyAlignment="1">
      <alignment horizontal="center" vertical="center" wrapText="1"/>
    </xf>
    <xf numFmtId="170" fontId="15" fillId="0" borderId="10" xfId="6" applyNumberFormat="1" applyFont="1" applyFill="1" applyBorder="1" applyAlignment="1">
      <alignment horizontal="center" vertical="center" wrapText="1"/>
    </xf>
    <xf numFmtId="0" fontId="15" fillId="0" borderId="10" xfId="5" applyNumberFormat="1" applyFont="1" applyFill="1" applyBorder="1" applyAlignment="1">
      <alignment horizontal="center" vertical="center" wrapText="1"/>
    </xf>
    <xf numFmtId="165" fontId="10" fillId="14" borderId="21" xfId="2" applyNumberFormat="1" applyFont="1" applyFill="1" applyBorder="1" applyAlignment="1">
      <alignment vertical="center" wrapText="1"/>
    </xf>
    <xf numFmtId="165" fontId="10" fillId="14" borderId="16" xfId="2" applyNumberFormat="1" applyFont="1" applyFill="1" applyBorder="1" applyAlignment="1">
      <alignment vertical="center" wrapText="1"/>
    </xf>
    <xf numFmtId="169" fontId="28" fillId="10" borderId="21" xfId="5" applyNumberFormat="1" applyFont="1" applyFill="1" applyBorder="1" applyAlignment="1">
      <alignment horizontal="center" vertical="center" wrapText="1"/>
    </xf>
    <xf numFmtId="14" fontId="15" fillId="0" borderId="21" xfId="0" applyNumberFormat="1" applyFont="1" applyFill="1" applyBorder="1" applyAlignment="1">
      <alignment horizontal="center" vertical="center" wrapText="1"/>
    </xf>
    <xf numFmtId="44" fontId="13" fillId="14" borderId="29" xfId="8" applyFont="1" applyFill="1" applyBorder="1"/>
    <xf numFmtId="44" fontId="13" fillId="14" borderId="4" xfId="8" applyFont="1" applyFill="1" applyBorder="1"/>
    <xf numFmtId="4" fontId="0" fillId="14" borderId="0" xfId="0" applyNumberFormat="1" applyFill="1"/>
    <xf numFmtId="0" fontId="4" fillId="12" borderId="32" xfId="0" applyFont="1" applyFill="1" applyBorder="1" applyAlignment="1">
      <alignment horizontal="center" vertical="center" wrapText="1"/>
    </xf>
    <xf numFmtId="0" fontId="4" fillId="16" borderId="25"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29" fillId="3" borderId="25" xfId="0" applyFont="1" applyFill="1" applyBorder="1" applyAlignment="1">
      <alignment horizontal="center" vertical="center" wrapText="1"/>
    </xf>
    <xf numFmtId="0" fontId="12" fillId="14" borderId="25" xfId="9" applyFont="1" applyFill="1" applyBorder="1" applyAlignment="1">
      <alignment horizontal="center" vertical="center" wrapText="1"/>
    </xf>
    <xf numFmtId="165" fontId="7" fillId="18" borderId="25" xfId="2" applyNumberFormat="1" applyFont="1" applyFill="1" applyBorder="1" applyAlignment="1">
      <alignment horizontal="center" vertical="center" wrapText="1"/>
    </xf>
    <xf numFmtId="169" fontId="7" fillId="18" borderId="25" xfId="5" applyNumberFormat="1" applyFont="1" applyFill="1" applyBorder="1" applyAlignment="1">
      <alignment horizontal="center" vertical="center" wrapText="1"/>
    </xf>
    <xf numFmtId="169" fontId="4" fillId="18" borderId="25" xfId="5" applyNumberFormat="1" applyFont="1" applyFill="1" applyBorder="1" applyAlignment="1">
      <alignment horizontal="center" vertical="center" wrapText="1"/>
    </xf>
    <xf numFmtId="165" fontId="30" fillId="18" borderId="25" xfId="2" applyNumberFormat="1" applyFont="1" applyFill="1" applyBorder="1" applyAlignment="1">
      <alignment horizontal="center" vertical="center" wrapText="1"/>
    </xf>
    <xf numFmtId="165" fontId="30" fillId="10" borderId="52" xfId="2" applyNumberFormat="1" applyFont="1" applyFill="1" applyBorder="1" applyAlignment="1">
      <alignment horizontal="center" vertical="center" wrapText="1"/>
    </xf>
    <xf numFmtId="164" fontId="4" fillId="0" borderId="25" xfId="2" applyFont="1" applyFill="1" applyBorder="1" applyAlignment="1">
      <alignment horizontal="center" vertical="center" wrapText="1"/>
    </xf>
    <xf numFmtId="0" fontId="31" fillId="0" borderId="25" xfId="2" applyNumberFormat="1" applyFont="1" applyFill="1" applyBorder="1" applyAlignment="1">
      <alignment horizontal="center" vertical="center" wrapText="1"/>
    </xf>
    <xf numFmtId="0" fontId="4" fillId="0" borderId="25" xfId="2" applyNumberFormat="1" applyFont="1" applyFill="1" applyBorder="1" applyAlignment="1">
      <alignment horizontal="center" vertical="center" wrapText="1"/>
    </xf>
    <xf numFmtId="14" fontId="4" fillId="0" borderId="25" xfId="2" applyNumberFormat="1" applyFont="1" applyFill="1" applyBorder="1" applyAlignment="1">
      <alignment horizontal="center" vertical="center" wrapText="1"/>
    </xf>
    <xf numFmtId="0" fontId="4" fillId="0" borderId="0" xfId="0" applyFont="1" applyAlignment="1">
      <alignment horizontal="center" vertical="center" wrapText="1"/>
    </xf>
    <xf numFmtId="0" fontId="4" fillId="12" borderId="14" xfId="0" applyFont="1" applyFill="1" applyBorder="1" applyAlignment="1">
      <alignment horizontal="center" vertical="center" wrapText="1"/>
    </xf>
    <xf numFmtId="0" fontId="4" fillId="16" borderId="15" xfId="0" applyFont="1" applyFill="1" applyBorder="1" applyAlignment="1">
      <alignment horizontal="center" vertical="center" wrapText="1"/>
    </xf>
    <xf numFmtId="0" fontId="29" fillId="3" borderId="15" xfId="0" applyFont="1" applyFill="1" applyBorder="1" applyAlignment="1">
      <alignment horizontal="center" vertical="center" wrapText="1"/>
    </xf>
    <xf numFmtId="0" fontId="4" fillId="14" borderId="15" xfId="9" applyFont="1" applyFill="1" applyBorder="1" applyAlignment="1">
      <alignment horizontal="center" vertical="center" wrapText="1"/>
    </xf>
    <xf numFmtId="0" fontId="12" fillId="14" borderId="15" xfId="9" applyFont="1" applyFill="1" applyBorder="1" applyAlignment="1">
      <alignment horizontal="center" vertical="center" wrapText="1"/>
    </xf>
    <xf numFmtId="169" fontId="4" fillId="18" borderId="15" xfId="5" applyNumberFormat="1" applyFont="1" applyFill="1" applyBorder="1" applyAlignment="1">
      <alignment horizontal="center" vertical="center" wrapText="1"/>
    </xf>
    <xf numFmtId="0" fontId="4" fillId="18" borderId="15" xfId="0" applyFont="1" applyFill="1" applyBorder="1" applyAlignment="1">
      <alignment horizontal="center" vertical="center" wrapText="1"/>
    </xf>
    <xf numFmtId="0" fontId="4" fillId="18" borderId="15" xfId="7" applyNumberFormat="1" applyFont="1" applyFill="1" applyBorder="1" applyAlignment="1">
      <alignment horizontal="center" vertical="center" wrapText="1"/>
    </xf>
    <xf numFmtId="14" fontId="4" fillId="18" borderId="15" xfId="5" applyNumberFormat="1" applyFont="1" applyFill="1" applyBorder="1" applyAlignment="1">
      <alignment horizontal="center" vertical="center" wrapText="1"/>
    </xf>
    <xf numFmtId="41" fontId="4" fillId="18" borderId="15" xfId="1" applyFont="1" applyFill="1" applyBorder="1" applyAlignment="1">
      <alignment horizontal="center" vertical="center" wrapText="1"/>
    </xf>
    <xf numFmtId="42" fontId="4" fillId="18" borderId="15" xfId="3" applyFont="1" applyFill="1" applyBorder="1" applyAlignment="1">
      <alignment horizontal="center" vertical="center" wrapText="1"/>
    </xf>
    <xf numFmtId="0" fontId="31" fillId="0" borderId="46" xfId="0" applyNumberFormat="1" applyFont="1" applyFill="1" applyBorder="1" applyAlignment="1">
      <alignment horizontal="center" vertical="center" wrapText="1"/>
    </xf>
    <xf numFmtId="42" fontId="4" fillId="0" borderId="15" xfId="3" applyFont="1" applyFill="1" applyBorder="1" applyAlignment="1">
      <alignment horizontal="center" vertical="center" wrapText="1"/>
    </xf>
    <xf numFmtId="0" fontId="31" fillId="0" borderId="15" xfId="7" applyNumberFormat="1" applyFont="1" applyFill="1" applyBorder="1" applyAlignment="1">
      <alignment horizontal="center" vertical="center" wrapText="1"/>
    </xf>
    <xf numFmtId="0" fontId="4" fillId="0" borderId="15" xfId="7" applyNumberFormat="1" applyFont="1" applyFill="1" applyBorder="1" applyAlignment="1">
      <alignment horizontal="center" vertical="center" wrapText="1"/>
    </xf>
    <xf numFmtId="14" fontId="4" fillId="0" borderId="15" xfId="5" applyNumberFormat="1" applyFont="1" applyFill="1" applyBorder="1" applyAlignment="1">
      <alignment horizontal="center" vertical="center" wrapText="1"/>
    </xf>
    <xf numFmtId="0" fontId="4" fillId="12" borderId="47" xfId="0" applyFont="1" applyFill="1" applyBorder="1" applyAlignment="1">
      <alignment horizontal="center" vertical="center" wrapText="1"/>
    </xf>
    <xf numFmtId="0" fontId="4" fillId="16" borderId="21"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29" fillId="3" borderId="21" xfId="0" applyFont="1" applyFill="1" applyBorder="1" applyAlignment="1">
      <alignment horizontal="center" vertical="center" wrapText="1"/>
    </xf>
    <xf numFmtId="0" fontId="4" fillId="14" borderId="21" xfId="9" applyFont="1" applyFill="1" applyBorder="1" applyAlignment="1">
      <alignment horizontal="center" vertical="center" wrapText="1"/>
    </xf>
    <xf numFmtId="165" fontId="7" fillId="18" borderId="21" xfId="2" applyNumberFormat="1" applyFont="1" applyFill="1" applyBorder="1" applyAlignment="1">
      <alignment horizontal="center" vertical="center" wrapText="1"/>
    </xf>
    <xf numFmtId="169" fontId="7" fillId="18" borderId="21" xfId="5" applyNumberFormat="1" applyFont="1" applyFill="1" applyBorder="1" applyAlignment="1">
      <alignment horizontal="center" vertical="center" wrapText="1"/>
    </xf>
    <xf numFmtId="169" fontId="4" fillId="18" borderId="21" xfId="5" applyNumberFormat="1" applyFont="1" applyFill="1" applyBorder="1" applyAlignment="1">
      <alignment horizontal="center" vertical="center" wrapText="1"/>
    </xf>
    <xf numFmtId="165" fontId="30" fillId="18" borderId="21" xfId="2" applyNumberFormat="1" applyFont="1" applyFill="1" applyBorder="1" applyAlignment="1">
      <alignment horizontal="center" vertical="center" wrapText="1"/>
    </xf>
    <xf numFmtId="165" fontId="30" fillId="10" borderId="53" xfId="2" applyNumberFormat="1" applyFont="1" applyFill="1" applyBorder="1" applyAlignment="1">
      <alignment horizontal="center" vertical="center" wrapText="1"/>
    </xf>
    <xf numFmtId="0" fontId="31" fillId="0" borderId="45" xfId="0" applyNumberFormat="1" applyFont="1" applyFill="1" applyBorder="1" applyAlignment="1">
      <alignment horizontal="center" vertical="center" wrapText="1"/>
    </xf>
    <xf numFmtId="169" fontId="4" fillId="0" borderId="21" xfId="5" applyNumberFormat="1" applyFont="1" applyFill="1" applyBorder="1" applyAlignment="1">
      <alignment horizontal="center" vertical="center" wrapText="1"/>
    </xf>
    <xf numFmtId="0" fontId="4" fillId="0" borderId="21" xfId="0" applyFont="1" applyFill="1" applyBorder="1" applyAlignment="1">
      <alignment horizontal="center" vertical="center" wrapText="1"/>
    </xf>
    <xf numFmtId="0" fontId="31" fillId="0" borderId="21" xfId="7" applyNumberFormat="1" applyFont="1" applyFill="1" applyBorder="1" applyAlignment="1">
      <alignment horizontal="center" vertical="center" wrapText="1"/>
    </xf>
    <xf numFmtId="0" fontId="4" fillId="0" borderId="21" xfId="7" applyNumberFormat="1" applyFont="1" applyFill="1" applyBorder="1" applyAlignment="1">
      <alignment horizontal="center" vertical="center" wrapText="1"/>
    </xf>
    <xf numFmtId="14" fontId="4" fillId="0" borderId="21" xfId="3" applyNumberFormat="1" applyFont="1" applyFill="1" applyBorder="1" applyAlignment="1">
      <alignment horizontal="center" vertical="center" wrapText="1"/>
    </xf>
    <xf numFmtId="0" fontId="16" fillId="0" borderId="17" xfId="0" applyFont="1" applyFill="1" applyBorder="1" applyAlignment="1">
      <alignment horizontal="center" vertical="center" wrapText="1"/>
    </xf>
    <xf numFmtId="0" fontId="29" fillId="3" borderId="24" xfId="0" applyFont="1" applyFill="1" applyBorder="1" applyAlignment="1">
      <alignment horizontal="center" vertical="center" wrapText="1"/>
    </xf>
    <xf numFmtId="0" fontId="12" fillId="14" borderId="24" xfId="9" applyFont="1" applyFill="1" applyBorder="1" applyAlignment="1">
      <alignment horizontal="center" vertical="center" wrapText="1"/>
    </xf>
    <xf numFmtId="165" fontId="7" fillId="18" borderId="24" xfId="2" applyNumberFormat="1" applyFont="1" applyFill="1" applyBorder="1" applyAlignment="1">
      <alignment horizontal="center" vertical="center" wrapText="1"/>
    </xf>
    <xf numFmtId="169" fontId="7" fillId="18" borderId="24" xfId="5" applyNumberFormat="1" applyFont="1" applyFill="1" applyBorder="1" applyAlignment="1">
      <alignment horizontal="center" vertical="center" wrapText="1"/>
    </xf>
    <xf numFmtId="169" fontId="4" fillId="18" borderId="24" xfId="5" applyNumberFormat="1" applyFont="1" applyFill="1" applyBorder="1" applyAlignment="1">
      <alignment horizontal="center" vertical="center" wrapText="1"/>
    </xf>
    <xf numFmtId="165" fontId="30" fillId="18" borderId="24" xfId="2" applyNumberFormat="1" applyFont="1" applyFill="1" applyBorder="1" applyAlignment="1">
      <alignment horizontal="center" vertical="center" wrapText="1"/>
    </xf>
    <xf numFmtId="165" fontId="30" fillId="10" borderId="41" xfId="2" applyNumberFormat="1" applyFont="1" applyFill="1" applyBorder="1" applyAlignment="1">
      <alignment horizontal="center" vertical="center" wrapText="1"/>
    </xf>
    <xf numFmtId="0" fontId="31" fillId="0" borderId="40" xfId="0" applyNumberFormat="1" applyFont="1" applyFill="1" applyBorder="1" applyAlignment="1">
      <alignment horizontal="center" vertical="center" wrapText="1"/>
    </xf>
    <xf numFmtId="169" fontId="4" fillId="0" borderId="24" xfId="5" applyNumberFormat="1" applyFont="1" applyFill="1" applyBorder="1" applyAlignment="1">
      <alignment horizontal="center" vertical="center" wrapText="1"/>
    </xf>
    <xf numFmtId="0" fontId="4" fillId="0" borderId="24" xfId="0" applyFont="1" applyFill="1" applyBorder="1" applyAlignment="1">
      <alignment horizontal="center" vertical="center" wrapText="1"/>
    </xf>
    <xf numFmtId="0" fontId="31" fillId="0" borderId="24" xfId="7" applyNumberFormat="1" applyFont="1" applyFill="1" applyBorder="1" applyAlignment="1">
      <alignment horizontal="center" vertical="center" wrapText="1"/>
    </xf>
    <xf numFmtId="0" fontId="4" fillId="0" borderId="24" xfId="7" applyNumberFormat="1" applyFont="1" applyFill="1" applyBorder="1" applyAlignment="1">
      <alignment horizontal="center" vertical="center" wrapText="1"/>
    </xf>
    <xf numFmtId="14" fontId="4" fillId="0" borderId="24" xfId="5" applyNumberFormat="1" applyFont="1" applyFill="1" applyBorder="1" applyAlignment="1">
      <alignment horizontal="center" vertical="center" wrapText="1"/>
    </xf>
    <xf numFmtId="0" fontId="4" fillId="3" borderId="20" xfId="0" applyFont="1" applyFill="1" applyBorder="1" applyAlignment="1">
      <alignment horizontal="center" vertical="top" wrapText="1"/>
    </xf>
    <xf numFmtId="0" fontId="4" fillId="19" borderId="6" xfId="0" applyFont="1" applyFill="1" applyBorder="1" applyAlignment="1">
      <alignment horizontal="center" vertical="top" wrapText="1"/>
    </xf>
    <xf numFmtId="0" fontId="4" fillId="20" borderId="6" xfId="0" applyFont="1" applyFill="1" applyBorder="1" applyAlignment="1">
      <alignment horizontal="center" vertical="top" wrapText="1"/>
    </xf>
    <xf numFmtId="0" fontId="12" fillId="14" borderId="6" xfId="9" applyFont="1" applyFill="1" applyBorder="1" applyAlignment="1">
      <alignment horizontal="center" vertical="center" wrapText="1"/>
    </xf>
    <xf numFmtId="0" fontId="7" fillId="14" borderId="6" xfId="0" applyFont="1" applyFill="1" applyBorder="1" applyAlignment="1">
      <alignment horizontal="center" vertical="center" wrapText="1"/>
    </xf>
    <xf numFmtId="0" fontId="9" fillId="15" borderId="6" xfId="5" applyNumberFormat="1" applyFont="1" applyFill="1" applyBorder="1" applyAlignment="1">
      <alignment horizontal="center" vertical="center" wrapText="1"/>
    </xf>
    <xf numFmtId="167" fontId="7" fillId="3" borderId="6" xfId="6" applyFont="1" applyFill="1" applyBorder="1" applyAlignment="1">
      <alignment horizontal="center" vertical="center" wrapText="1"/>
    </xf>
    <xf numFmtId="169" fontId="4" fillId="10" borderId="6" xfId="5" applyNumberFormat="1" applyFont="1" applyFill="1" applyBorder="1" applyAlignment="1">
      <alignment horizontal="center" vertical="center" wrapText="1"/>
    </xf>
    <xf numFmtId="165" fontId="10" fillId="10" borderId="1" xfId="2" applyNumberFormat="1" applyFont="1" applyFill="1" applyBorder="1" applyAlignment="1">
      <alignment vertical="center" wrapText="1"/>
    </xf>
    <xf numFmtId="0" fontId="14" fillId="0" borderId="3" xfId="2" applyNumberFormat="1" applyFont="1" applyFill="1" applyBorder="1" applyAlignment="1">
      <alignment horizontal="center" vertical="center" wrapText="1"/>
    </xf>
    <xf numFmtId="0" fontId="15" fillId="0" borderId="6" xfId="2" applyNumberFormat="1"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6" xfId="7" applyNumberFormat="1" applyFont="1" applyFill="1" applyBorder="1" applyAlignment="1">
      <alignment horizontal="center" vertical="center" wrapText="1"/>
    </xf>
    <xf numFmtId="0" fontId="13" fillId="0" borderId="26" xfId="0" applyFont="1" applyBorder="1" applyAlignment="1">
      <alignment horizontal="center" vertical="center" wrapText="1"/>
    </xf>
    <xf numFmtId="0" fontId="4" fillId="3" borderId="23" xfId="0" applyFont="1" applyFill="1" applyBorder="1" applyAlignment="1">
      <alignment horizontal="center" vertical="center" wrapText="1"/>
    </xf>
    <xf numFmtId="0" fontId="4" fillId="19" borderId="24" xfId="0" applyFont="1" applyFill="1" applyBorder="1" applyAlignment="1">
      <alignment horizontal="center" vertical="center" wrapText="1"/>
    </xf>
    <xf numFmtId="0" fontId="4" fillId="20" borderId="24" xfId="0" applyFont="1" applyFill="1" applyBorder="1" applyAlignment="1">
      <alignment horizontal="center" vertical="center" wrapText="1"/>
    </xf>
    <xf numFmtId="0" fontId="7" fillId="14" borderId="24" xfId="0" applyFont="1" applyFill="1" applyBorder="1" applyAlignment="1">
      <alignment horizontal="center" vertical="center" wrapText="1"/>
    </xf>
    <xf numFmtId="0" fontId="32" fillId="0" borderId="40" xfId="2" applyNumberFormat="1" applyFont="1" applyFill="1" applyBorder="1" applyAlignment="1">
      <alignment horizontal="center" vertical="center" wrapText="1"/>
    </xf>
    <xf numFmtId="0" fontId="12" fillId="0" borderId="24" xfId="2" applyNumberFormat="1" applyFont="1" applyFill="1" applyBorder="1" applyAlignment="1">
      <alignment horizontal="center" vertical="center" wrapText="1"/>
    </xf>
    <xf numFmtId="14" fontId="12" fillId="0" borderId="24" xfId="2" applyNumberFormat="1"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19" borderId="8" xfId="0" applyFont="1" applyFill="1" applyBorder="1" applyAlignment="1">
      <alignment horizontal="center" vertical="center" wrapText="1"/>
    </xf>
    <xf numFmtId="0" fontId="4" fillId="20" borderId="8" xfId="0" applyFont="1" applyFill="1" applyBorder="1" applyAlignment="1">
      <alignment horizontal="center" vertical="center" wrapText="1"/>
    </xf>
    <xf numFmtId="0" fontId="29" fillId="3" borderId="8" xfId="0" applyFont="1" applyFill="1" applyBorder="1" applyAlignment="1">
      <alignment horizontal="center" vertical="center" wrapText="1"/>
    </xf>
    <xf numFmtId="0" fontId="12" fillId="14" borderId="8" xfId="9" applyFont="1" applyFill="1" applyBorder="1" applyAlignment="1">
      <alignment horizontal="center" vertical="center" wrapText="1"/>
    </xf>
    <xf numFmtId="0" fontId="7" fillId="14" borderId="8" xfId="0" applyFont="1" applyFill="1" applyBorder="1" applyAlignment="1">
      <alignment horizontal="center" vertical="center" wrapText="1"/>
    </xf>
    <xf numFmtId="165" fontId="7" fillId="18" borderId="8" xfId="2" applyNumberFormat="1" applyFont="1" applyFill="1" applyBorder="1" applyAlignment="1">
      <alignment horizontal="center" vertical="center" wrapText="1"/>
    </xf>
    <xf numFmtId="169" fontId="7" fillId="18" borderId="8" xfId="5" applyNumberFormat="1" applyFont="1" applyFill="1" applyBorder="1" applyAlignment="1">
      <alignment horizontal="center" vertical="center" wrapText="1"/>
    </xf>
    <xf numFmtId="165" fontId="30" fillId="18" borderId="8" xfId="2" applyNumberFormat="1" applyFont="1" applyFill="1" applyBorder="1" applyAlignment="1">
      <alignment horizontal="center" vertical="center" wrapText="1"/>
    </xf>
    <xf numFmtId="165" fontId="30" fillId="10" borderId="12" xfId="2" applyNumberFormat="1" applyFont="1" applyFill="1" applyBorder="1" applyAlignment="1">
      <alignment horizontal="center" vertical="center" wrapText="1"/>
    </xf>
    <xf numFmtId="0" fontId="32" fillId="0" borderId="11" xfId="0" applyNumberFormat="1" applyFont="1" applyFill="1" applyBorder="1" applyAlignment="1">
      <alignment horizontal="center" vertical="center" wrapText="1"/>
    </xf>
    <xf numFmtId="0" fontId="12" fillId="0" borderId="8" xfId="2" applyNumberFormat="1" applyFont="1" applyFill="1" applyBorder="1" applyAlignment="1">
      <alignment horizontal="center" vertical="center" wrapText="1"/>
    </xf>
    <xf numFmtId="0" fontId="12" fillId="0" borderId="8" xfId="0" applyFont="1" applyFill="1" applyBorder="1" applyAlignment="1">
      <alignment horizontal="center" vertical="center" wrapText="1"/>
    </xf>
    <xf numFmtId="0" fontId="32" fillId="0" borderId="8" xfId="7" applyNumberFormat="1" applyFont="1" applyFill="1" applyBorder="1" applyAlignment="1">
      <alignment horizontal="center" vertical="center" wrapText="1"/>
    </xf>
    <xf numFmtId="0" fontId="12" fillId="0" borderId="8" xfId="7" applyNumberFormat="1" applyFont="1" applyFill="1" applyBorder="1" applyAlignment="1">
      <alignment horizontal="center" vertical="center" wrapText="1"/>
    </xf>
    <xf numFmtId="14" fontId="12" fillId="0" borderId="8" xfId="5" applyNumberFormat="1" applyFont="1" applyFill="1" applyBorder="1" applyAlignment="1">
      <alignment horizontal="center" vertical="center" wrapText="1"/>
    </xf>
    <xf numFmtId="0" fontId="4" fillId="21" borderId="24" xfId="0" applyFont="1" applyFill="1" applyBorder="1" applyAlignment="1">
      <alignment horizontal="center" vertical="center" wrapText="1"/>
    </xf>
    <xf numFmtId="164" fontId="12" fillId="10" borderId="24" xfId="2" applyFont="1" applyFill="1" applyBorder="1" applyAlignment="1">
      <alignment horizontal="center" vertical="center" wrapText="1"/>
    </xf>
    <xf numFmtId="0" fontId="33" fillId="0" borderId="24" xfId="2" applyNumberFormat="1" applyFont="1" applyFill="1" applyBorder="1" applyAlignment="1">
      <alignment horizontal="center" vertical="center" wrapText="1"/>
    </xf>
    <xf numFmtId="14" fontId="14" fillId="0" borderId="24" xfId="2" applyNumberFormat="1"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19" borderId="25" xfId="0" applyFont="1" applyFill="1" applyBorder="1" applyAlignment="1">
      <alignment horizontal="center" vertical="center" wrapText="1"/>
    </xf>
    <xf numFmtId="0" fontId="12" fillId="21" borderId="25" xfId="0" applyFont="1" applyFill="1" applyBorder="1" applyAlignment="1">
      <alignment horizontal="center" vertical="center" wrapText="1"/>
    </xf>
    <xf numFmtId="0" fontId="30" fillId="3" borderId="25" xfId="0" applyFont="1" applyFill="1" applyBorder="1" applyAlignment="1">
      <alignment horizontal="center" vertical="center" wrapText="1"/>
    </xf>
    <xf numFmtId="0" fontId="12" fillId="15" borderId="25" xfId="5" applyNumberFormat="1" applyFont="1" applyFill="1" applyBorder="1" applyAlignment="1">
      <alignment horizontal="center" vertical="center" wrapText="1"/>
    </xf>
    <xf numFmtId="167" fontId="30" fillId="3" borderId="25" xfId="6" applyFont="1" applyFill="1" applyBorder="1" applyAlignment="1">
      <alignment horizontal="center" vertical="center" wrapText="1"/>
    </xf>
    <xf numFmtId="0" fontId="13" fillId="14" borderId="16" xfId="5" applyNumberFormat="1" applyFont="1" applyFill="1" applyBorder="1" applyAlignment="1">
      <alignment horizontal="center" vertical="center" wrapText="1"/>
    </xf>
    <xf numFmtId="169" fontId="10" fillId="10" borderId="25" xfId="5" applyNumberFormat="1" applyFont="1" applyFill="1" applyBorder="1" applyAlignment="1">
      <alignment horizontal="center" vertical="center" wrapText="1"/>
    </xf>
    <xf numFmtId="164" fontId="12" fillId="10" borderId="25" xfId="2" applyFont="1" applyFill="1" applyBorder="1" applyAlignment="1">
      <alignment horizontal="center" vertical="center" wrapText="1"/>
    </xf>
    <xf numFmtId="0" fontId="33" fillId="0" borderId="25" xfId="0" applyNumberFormat="1" applyFont="1" applyFill="1" applyBorder="1" applyAlignment="1">
      <alignment horizontal="center" vertical="center" wrapText="1"/>
    </xf>
    <xf numFmtId="0" fontId="14" fillId="0" borderId="25" xfId="0" applyNumberFormat="1" applyFont="1" applyFill="1" applyBorder="1" applyAlignment="1">
      <alignment horizontal="center" vertical="center" wrapText="1"/>
    </xf>
    <xf numFmtId="14" fontId="14" fillId="0" borderId="25" xfId="0" applyNumberFormat="1" applyFont="1" applyFill="1" applyBorder="1" applyAlignment="1">
      <alignment horizontal="center" vertical="center" wrapText="1"/>
    </xf>
    <xf numFmtId="0" fontId="30" fillId="0" borderId="27" xfId="0" applyFont="1" applyFill="1" applyBorder="1" applyAlignment="1">
      <alignment horizontal="center" vertical="center" wrapText="1"/>
    </xf>
    <xf numFmtId="164" fontId="12" fillId="18" borderId="24" xfId="2" applyFont="1" applyFill="1" applyBorder="1" applyAlignment="1">
      <alignment horizontal="center" vertical="center" wrapText="1"/>
    </xf>
    <xf numFmtId="0" fontId="32" fillId="0" borderId="24" xfId="2" applyNumberFormat="1" applyFont="1" applyFill="1" applyBorder="1" applyAlignment="1">
      <alignment horizontal="center" vertical="center" wrapText="1"/>
    </xf>
    <xf numFmtId="14" fontId="4" fillId="0" borderId="24" xfId="7" applyNumberFormat="1"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19" borderId="15" xfId="0" applyFont="1" applyFill="1" applyBorder="1" applyAlignment="1">
      <alignment horizontal="center" vertical="center" wrapText="1"/>
    </xf>
    <xf numFmtId="0" fontId="4" fillId="20" borderId="15" xfId="0" applyFont="1" applyFill="1" applyBorder="1" applyAlignment="1">
      <alignment horizontal="center" vertical="center" wrapText="1"/>
    </xf>
    <xf numFmtId="0" fontId="7" fillId="14" borderId="15" xfId="0" applyFont="1" applyFill="1" applyBorder="1" applyAlignment="1">
      <alignment horizontal="center" vertical="center" wrapText="1"/>
    </xf>
    <xf numFmtId="0" fontId="13" fillId="14" borderId="10" xfId="5" applyNumberFormat="1" applyFont="1" applyFill="1" applyBorder="1" applyAlignment="1">
      <alignment horizontal="center" vertical="center" wrapText="1"/>
    </xf>
    <xf numFmtId="165" fontId="7" fillId="18" borderId="15" xfId="2" applyNumberFormat="1" applyFont="1" applyFill="1" applyBorder="1" applyAlignment="1">
      <alignment horizontal="center" vertical="center" wrapText="1"/>
    </xf>
    <xf numFmtId="169" fontId="7" fillId="18" borderId="15" xfId="5" applyNumberFormat="1" applyFont="1" applyFill="1" applyBorder="1" applyAlignment="1">
      <alignment horizontal="center" vertical="center" wrapText="1"/>
    </xf>
    <xf numFmtId="164" fontId="4" fillId="18" borderId="15" xfId="2" applyFont="1" applyFill="1" applyBorder="1" applyAlignment="1">
      <alignment horizontal="center" vertical="center" wrapText="1"/>
    </xf>
    <xf numFmtId="165" fontId="30" fillId="18" borderId="15" xfId="2" applyNumberFormat="1" applyFont="1" applyFill="1" applyBorder="1" applyAlignment="1">
      <alignment horizontal="center" vertical="center" wrapText="1"/>
    </xf>
    <xf numFmtId="165" fontId="30" fillId="10" borderId="43" xfId="2" applyNumberFormat="1" applyFont="1" applyFill="1" applyBorder="1" applyAlignment="1">
      <alignment horizontal="center" vertical="center" wrapText="1"/>
    </xf>
    <xf numFmtId="0" fontId="31" fillId="0" borderId="46" xfId="2" applyNumberFormat="1" applyFont="1" applyFill="1" applyBorder="1" applyAlignment="1">
      <alignment horizontal="center" vertical="center" wrapText="1"/>
    </xf>
    <xf numFmtId="0" fontId="12" fillId="0" borderId="15" xfId="2" applyNumberFormat="1" applyFont="1" applyFill="1" applyBorder="1" applyAlignment="1">
      <alignment horizontal="center" vertical="center" wrapText="1"/>
    </xf>
    <xf numFmtId="169" fontId="4" fillId="0" borderId="15" xfId="5" applyNumberFormat="1" applyFont="1" applyFill="1" applyBorder="1" applyAlignment="1">
      <alignment horizontal="center" vertical="center" wrapText="1"/>
    </xf>
    <xf numFmtId="14" fontId="12" fillId="0" borderId="15" xfId="2" applyNumberFormat="1"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19" borderId="10" xfId="0" applyFont="1" applyFill="1" applyBorder="1" applyAlignment="1">
      <alignment horizontal="center" vertical="center" wrapText="1"/>
    </xf>
    <xf numFmtId="0" fontId="4" fillId="20" borderId="10"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7" fillId="14" borderId="10" xfId="0" applyFont="1" applyFill="1" applyBorder="1" applyAlignment="1">
      <alignment horizontal="center" vertical="center" wrapText="1"/>
    </xf>
    <xf numFmtId="165" fontId="7" fillId="18" borderId="10" xfId="2" applyNumberFormat="1" applyFont="1" applyFill="1" applyBorder="1" applyAlignment="1">
      <alignment horizontal="center" vertical="center" wrapText="1"/>
    </xf>
    <xf numFmtId="169" fontId="7" fillId="18" borderId="10" xfId="5" applyNumberFormat="1" applyFont="1" applyFill="1" applyBorder="1" applyAlignment="1">
      <alignment horizontal="center" vertical="center" wrapText="1"/>
    </xf>
    <xf numFmtId="164" fontId="4" fillId="18" borderId="10" xfId="2" applyFont="1" applyFill="1" applyBorder="1" applyAlignment="1">
      <alignment horizontal="center" vertical="center" wrapText="1"/>
    </xf>
    <xf numFmtId="165" fontId="30" fillId="18" borderId="10" xfId="2" applyNumberFormat="1" applyFont="1" applyFill="1" applyBorder="1" applyAlignment="1">
      <alignment horizontal="center" vertical="center" wrapText="1"/>
    </xf>
    <xf numFmtId="165" fontId="30" fillId="10" borderId="55" xfId="2" applyNumberFormat="1" applyFont="1" applyFill="1" applyBorder="1" applyAlignment="1">
      <alignment horizontal="center" vertical="center" wrapText="1"/>
    </xf>
    <xf numFmtId="0" fontId="31" fillId="0" borderId="36" xfId="2" applyNumberFormat="1" applyFont="1" applyFill="1" applyBorder="1" applyAlignment="1">
      <alignment horizontal="center" vertical="center" wrapText="1"/>
    </xf>
    <xf numFmtId="0" fontId="12" fillId="0" borderId="10" xfId="2" applyNumberFormat="1" applyFont="1" applyFill="1" applyBorder="1" applyAlignment="1">
      <alignment horizontal="center" vertical="center" wrapText="1"/>
    </xf>
    <xf numFmtId="169" fontId="4" fillId="0" borderId="10" xfId="5" applyNumberFormat="1" applyFont="1" applyFill="1" applyBorder="1" applyAlignment="1">
      <alignment horizontal="center" vertical="center" wrapText="1"/>
    </xf>
    <xf numFmtId="0" fontId="31" fillId="0" borderId="10" xfId="7" applyNumberFormat="1" applyFont="1" applyFill="1" applyBorder="1" applyAlignment="1">
      <alignment horizontal="center" vertical="center" wrapText="1"/>
    </xf>
    <xf numFmtId="0" fontId="4" fillId="0" borderId="10" xfId="7" applyNumberFormat="1" applyFont="1" applyFill="1" applyBorder="1" applyAlignment="1">
      <alignment horizontal="center" vertical="center" wrapText="1"/>
    </xf>
    <xf numFmtId="14" fontId="12" fillId="0" borderId="10" xfId="2" applyNumberFormat="1" applyFont="1" applyFill="1" applyBorder="1" applyAlignment="1">
      <alignment horizontal="center" vertical="center" wrapText="1"/>
    </xf>
    <xf numFmtId="0" fontId="12" fillId="0" borderId="21" xfId="2" applyNumberFormat="1" applyFont="1" applyFill="1" applyBorder="1" applyAlignment="1">
      <alignment horizontal="center" vertical="center" wrapText="1"/>
    </xf>
    <xf numFmtId="14" fontId="12" fillId="0" borderId="21" xfId="2" applyNumberFormat="1" applyFont="1" applyFill="1" applyBorder="1" applyAlignment="1">
      <alignment horizontal="center" vertical="center" wrapText="1"/>
    </xf>
    <xf numFmtId="169" fontId="4" fillId="0" borderId="16" xfId="5" applyNumberFormat="1" applyFont="1" applyFill="1" applyBorder="1" applyAlignment="1">
      <alignment horizontal="center" vertical="center" wrapText="1"/>
    </xf>
    <xf numFmtId="0" fontId="31" fillId="0" borderId="16" xfId="7" applyNumberFormat="1" applyFont="1" applyFill="1" applyBorder="1" applyAlignment="1">
      <alignment horizontal="center" vertical="center" wrapText="1"/>
    </xf>
    <xf numFmtId="0" fontId="4" fillId="0" borderId="16" xfId="7" applyNumberFormat="1" applyFont="1" applyFill="1" applyBorder="1" applyAlignment="1">
      <alignment horizontal="center" vertical="center" wrapText="1"/>
    </xf>
    <xf numFmtId="14" fontId="12" fillId="0" borderId="16" xfId="2" applyNumberFormat="1" applyFont="1" applyFill="1" applyBorder="1" applyAlignment="1">
      <alignment horizontal="center" vertical="center" wrapText="1"/>
    </xf>
    <xf numFmtId="164" fontId="4" fillId="18" borderId="24" xfId="2" applyFont="1" applyFill="1" applyBorder="1" applyAlignment="1">
      <alignment horizontal="center" vertical="center" wrapText="1"/>
    </xf>
    <xf numFmtId="0" fontId="32" fillId="0" borderId="46" xfId="2" applyNumberFormat="1"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19" borderId="21" xfId="0" applyFont="1" applyFill="1" applyBorder="1" applyAlignment="1">
      <alignment horizontal="center" vertical="center" wrapText="1"/>
    </xf>
    <xf numFmtId="0" fontId="4" fillId="20" borderId="21" xfId="0" applyFont="1" applyFill="1" applyBorder="1" applyAlignment="1">
      <alignment horizontal="center" vertical="center" wrapText="1"/>
    </xf>
    <xf numFmtId="0" fontId="7" fillId="14" borderId="21" xfId="0" applyFont="1" applyFill="1" applyBorder="1" applyAlignment="1">
      <alignment horizontal="center" vertical="center" wrapText="1"/>
    </xf>
    <xf numFmtId="164" fontId="4" fillId="18" borderId="21" xfId="2" applyFont="1" applyFill="1" applyBorder="1" applyAlignment="1">
      <alignment horizontal="center" vertical="center" wrapText="1"/>
    </xf>
    <xf numFmtId="0" fontId="32" fillId="0" borderId="45" xfId="2" applyNumberFormat="1" applyFont="1" applyFill="1" applyBorder="1" applyAlignment="1">
      <alignment horizontal="center" vertical="center" wrapText="1"/>
    </xf>
    <xf numFmtId="164" fontId="12" fillId="18" borderId="15" xfId="2" applyFont="1" applyFill="1" applyBorder="1" applyAlignment="1">
      <alignment horizontal="center" vertical="center" wrapText="1"/>
    </xf>
    <xf numFmtId="164" fontId="12" fillId="18" borderId="21" xfId="2" applyFont="1" applyFill="1" applyBorder="1" applyAlignment="1">
      <alignment horizontal="center" vertical="center" wrapText="1"/>
    </xf>
    <xf numFmtId="0" fontId="31" fillId="0" borderId="40" xfId="2"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0" fontId="31" fillId="0" borderId="24" xfId="0" applyNumberFormat="1" applyFont="1" applyFill="1" applyBorder="1" applyAlignment="1">
      <alignment horizontal="center" vertical="center" wrapText="1"/>
    </xf>
    <xf numFmtId="14" fontId="4" fillId="0" borderId="24" xfId="0" applyNumberFormat="1" applyFont="1" applyFill="1" applyBorder="1" applyAlignment="1">
      <alignment horizontal="center" vertical="center" wrapText="1"/>
    </xf>
    <xf numFmtId="0" fontId="4" fillId="3" borderId="38" xfId="0" applyFont="1" applyFill="1" applyBorder="1" applyAlignment="1">
      <alignment horizontal="left" vertical="center" wrapText="1"/>
    </xf>
    <xf numFmtId="0" fontId="4" fillId="19" borderId="16" xfId="0" applyFont="1" applyFill="1" applyBorder="1" applyAlignment="1">
      <alignment horizontal="left" vertical="center" wrapText="1"/>
    </xf>
    <xf numFmtId="0" fontId="4" fillId="20" borderId="16" xfId="0" applyFont="1" applyFill="1" applyBorder="1" applyAlignment="1">
      <alignment horizontal="left" vertical="center" wrapText="1"/>
    </xf>
    <xf numFmtId="44" fontId="13" fillId="14" borderId="10" xfId="8" applyFont="1" applyFill="1" applyBorder="1" applyAlignment="1">
      <alignment horizontal="center" vertical="center" wrapText="1"/>
    </xf>
    <xf numFmtId="0" fontId="23" fillId="0" borderId="16" xfId="0" applyNumberFormat="1" applyFont="1" applyFill="1" applyBorder="1" applyAlignment="1">
      <alignment horizontal="center" vertical="center" wrapText="1"/>
    </xf>
    <xf numFmtId="0" fontId="7" fillId="0" borderId="28"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19" borderId="10" xfId="0" applyFont="1" applyFill="1" applyBorder="1" applyAlignment="1">
      <alignment horizontal="left" vertical="center" wrapText="1"/>
    </xf>
    <xf numFmtId="0" fontId="4" fillId="20" borderId="10" xfId="0" applyFont="1" applyFill="1" applyBorder="1" applyAlignment="1">
      <alignment horizontal="left" vertical="center" wrapText="1"/>
    </xf>
    <xf numFmtId="0" fontId="4" fillId="14" borderId="10" xfId="0" applyFont="1" applyFill="1" applyBorder="1" applyAlignment="1">
      <alignment horizontal="left" vertical="center" wrapText="1"/>
    </xf>
    <xf numFmtId="164" fontId="12" fillId="10" borderId="10" xfId="2" applyFont="1" applyFill="1" applyBorder="1" applyAlignment="1">
      <alignment horizontal="center" vertical="center" wrapText="1"/>
    </xf>
    <xf numFmtId="0" fontId="33" fillId="0" borderId="10" xfId="2" applyNumberFormat="1" applyFont="1" applyFill="1" applyBorder="1" applyAlignment="1">
      <alignment horizontal="center" vertical="center" wrapText="1"/>
    </xf>
    <xf numFmtId="14" fontId="14" fillId="0" borderId="10" xfId="2" applyNumberFormat="1" applyFont="1" applyFill="1" applyBorder="1" applyAlignment="1">
      <alignment horizontal="center" vertical="center" wrapText="1"/>
    </xf>
    <xf numFmtId="0" fontId="7" fillId="0" borderId="19" xfId="0" applyFont="1" applyFill="1" applyBorder="1" applyAlignment="1">
      <alignment horizontal="left" vertical="center" wrapText="1"/>
    </xf>
    <xf numFmtId="164" fontId="4" fillId="10" borderId="10" xfId="2" applyFont="1" applyFill="1" applyBorder="1" applyAlignment="1">
      <alignment horizontal="center" vertical="center" wrapText="1"/>
    </xf>
    <xf numFmtId="164" fontId="12" fillId="10" borderId="16" xfId="2" applyFont="1" applyFill="1" applyBorder="1" applyAlignment="1">
      <alignment horizontal="center" vertical="center" wrapText="1"/>
    </xf>
    <xf numFmtId="0" fontId="33" fillId="0" borderId="16" xfId="2" applyNumberFormat="1" applyFont="1" applyFill="1" applyBorder="1" applyAlignment="1">
      <alignment horizontal="center" vertical="center" wrapText="1"/>
    </xf>
    <xf numFmtId="164" fontId="4" fillId="10" borderId="6" xfId="2" applyFont="1" applyFill="1" applyBorder="1" applyAlignment="1">
      <alignment horizontal="center" vertical="center" wrapText="1"/>
    </xf>
    <xf numFmtId="0" fontId="33" fillId="0" borderId="6" xfId="2" applyNumberFormat="1" applyFont="1" applyFill="1" applyBorder="1" applyAlignment="1">
      <alignment horizontal="center" vertical="center" wrapText="1"/>
    </xf>
    <xf numFmtId="0" fontId="15" fillId="0" borderId="6" xfId="0" applyNumberFormat="1" applyFont="1" applyFill="1" applyBorder="1" applyAlignment="1">
      <alignment horizontal="center" vertical="center" wrapText="1"/>
    </xf>
    <xf numFmtId="14" fontId="15" fillId="0" borderId="6" xfId="0" applyNumberFormat="1" applyFont="1" applyFill="1" applyBorder="1" applyAlignment="1">
      <alignment horizontal="center" vertical="center" wrapText="1"/>
    </xf>
    <xf numFmtId="14" fontId="14" fillId="0" borderId="6" xfId="2" applyNumberFormat="1" applyFont="1" applyFill="1" applyBorder="1" applyAlignment="1">
      <alignment horizontal="center" vertical="center" wrapText="1"/>
    </xf>
    <xf numFmtId="0" fontId="4" fillId="3" borderId="47" xfId="0" applyFont="1" applyFill="1" applyBorder="1" applyAlignment="1">
      <alignment horizontal="left" vertical="center" wrapText="1"/>
    </xf>
    <xf numFmtId="0" fontId="4" fillId="19" borderId="21" xfId="0" applyFont="1" applyFill="1" applyBorder="1" applyAlignment="1">
      <alignment horizontal="left" vertical="center" wrapText="1"/>
    </xf>
    <xf numFmtId="0" fontId="4" fillId="20" borderId="21" xfId="0" applyFont="1" applyFill="1" applyBorder="1" applyAlignment="1">
      <alignment horizontal="left" vertical="center" wrapText="1"/>
    </xf>
    <xf numFmtId="0" fontId="4" fillId="14" borderId="21" xfId="0" applyFont="1" applyFill="1" applyBorder="1" applyAlignment="1">
      <alignment horizontal="left" vertical="center" wrapText="1"/>
    </xf>
    <xf numFmtId="164" fontId="4" fillId="10" borderId="21" xfId="2" applyFont="1" applyFill="1" applyBorder="1" applyAlignment="1">
      <alignment horizontal="center" vertical="center" wrapText="1"/>
    </xf>
    <xf numFmtId="0" fontId="33" fillId="0" borderId="21" xfId="2" applyNumberFormat="1" applyFont="1" applyFill="1" applyBorder="1" applyAlignment="1">
      <alignment horizontal="center" vertical="center" wrapText="1"/>
    </xf>
    <xf numFmtId="14" fontId="14" fillId="0" borderId="21" xfId="2" applyNumberFormat="1"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19" borderId="16" xfId="0" applyFont="1" applyFill="1" applyBorder="1" applyAlignment="1">
      <alignment horizontal="center" vertical="center" wrapText="1"/>
    </xf>
    <xf numFmtId="0" fontId="4" fillId="20" borderId="16" xfId="0" applyFont="1" applyFill="1" applyBorder="1" applyAlignment="1">
      <alignment horizontal="center" vertical="center" wrapText="1"/>
    </xf>
    <xf numFmtId="44" fontId="13" fillId="14" borderId="16" xfId="8" applyFont="1" applyFill="1" applyBorder="1" applyAlignment="1">
      <alignment horizontal="center" vertical="center" wrapText="1"/>
    </xf>
    <xf numFmtId="44" fontId="13" fillId="10" borderId="16" xfId="8" applyFont="1" applyFill="1" applyBorder="1" applyAlignment="1">
      <alignment horizontal="center" vertical="center" wrapText="1"/>
    </xf>
    <xf numFmtId="0" fontId="1" fillId="0" borderId="56" xfId="0" applyFont="1" applyBorder="1"/>
    <xf numFmtId="0" fontId="1" fillId="0" borderId="57" xfId="0" applyFont="1" applyBorder="1"/>
    <xf numFmtId="0" fontId="4" fillId="3" borderId="38" xfId="0" applyFont="1" applyFill="1" applyBorder="1" applyAlignment="1">
      <alignment vertical="center" wrapText="1"/>
    </xf>
    <xf numFmtId="0" fontId="4" fillId="19" borderId="16" xfId="0" applyFont="1" applyFill="1" applyBorder="1" applyAlignment="1">
      <alignment vertical="center" wrapText="1"/>
    </xf>
    <xf numFmtId="0" fontId="4" fillId="20" borderId="16" xfId="0" applyFont="1" applyFill="1" applyBorder="1" applyAlignment="1">
      <alignment vertical="center" wrapText="1"/>
    </xf>
    <xf numFmtId="0" fontId="4" fillId="14" borderId="16" xfId="0" applyFont="1" applyFill="1" applyBorder="1" applyAlignment="1">
      <alignment vertical="center" wrapText="1"/>
    </xf>
    <xf numFmtId="167" fontId="7" fillId="3" borderId="16" xfId="6" applyFont="1" applyFill="1" applyBorder="1" applyAlignment="1">
      <alignment vertical="center" wrapText="1"/>
    </xf>
    <xf numFmtId="169" fontId="9" fillId="10" borderId="16" xfId="5" applyNumberFormat="1" applyFont="1" applyFill="1" applyBorder="1" applyAlignment="1">
      <alignment vertical="center" wrapText="1"/>
    </xf>
    <xf numFmtId="164" fontId="12" fillId="10" borderId="16" xfId="2" applyFont="1" applyFill="1" applyBorder="1" applyAlignment="1">
      <alignment vertical="center" wrapText="1"/>
    </xf>
    <xf numFmtId="0" fontId="15" fillId="0" borderId="10" xfId="0" applyNumberFormat="1" applyFont="1" applyFill="1" applyBorder="1" applyAlignment="1">
      <alignment vertical="center" wrapText="1"/>
    </xf>
    <xf numFmtId="14" fontId="15" fillId="0" borderId="10" xfId="0" applyNumberFormat="1" applyFont="1" applyFill="1" applyBorder="1" applyAlignment="1">
      <alignment vertical="center" wrapText="1"/>
    </xf>
    <xf numFmtId="0" fontId="1" fillId="0" borderId="56" xfId="0" applyFont="1" applyBorder="1" applyAlignment="1">
      <alignment vertical="center"/>
    </xf>
    <xf numFmtId="164" fontId="12" fillId="10" borderId="29" xfId="2" applyFont="1" applyFill="1" applyBorder="1" applyAlignment="1">
      <alignment horizontal="center" vertical="center" wrapText="1"/>
    </xf>
    <xf numFmtId="164" fontId="12" fillId="10" borderId="21" xfId="2" applyFont="1" applyFill="1" applyBorder="1" applyAlignment="1">
      <alignment horizontal="center" vertical="center" wrapText="1"/>
    </xf>
    <xf numFmtId="0" fontId="4" fillId="3" borderId="14" xfId="0" applyFont="1" applyFill="1" applyBorder="1" applyAlignment="1">
      <alignment horizontal="center" vertical="top" wrapText="1"/>
    </xf>
    <xf numFmtId="0" fontId="4" fillId="22" borderId="15" xfId="0" applyFont="1" applyFill="1" applyBorder="1" applyAlignment="1">
      <alignment horizontal="center" vertical="top" wrapText="1"/>
    </xf>
    <xf numFmtId="0" fontId="4" fillId="21" borderId="15" xfId="0" applyFont="1" applyFill="1" applyBorder="1" applyAlignment="1">
      <alignment horizontal="center" vertical="top" wrapText="1"/>
    </xf>
    <xf numFmtId="0" fontId="13" fillId="14" borderId="10" xfId="7" applyNumberFormat="1" applyFont="1" applyFill="1" applyBorder="1" applyAlignment="1">
      <alignment horizontal="center" vertical="center" wrapText="1"/>
    </xf>
    <xf numFmtId="164" fontId="12" fillId="10" borderId="15" xfId="2" applyFont="1" applyFill="1" applyBorder="1" applyAlignment="1">
      <alignment horizontal="left" vertical="center" wrapText="1"/>
    </xf>
    <xf numFmtId="0" fontId="15" fillId="0" borderId="10" xfId="2" applyNumberFormat="1" applyFont="1" applyFill="1" applyBorder="1" applyAlignment="1">
      <alignment horizontal="center" vertical="center" wrapText="1"/>
    </xf>
    <xf numFmtId="0" fontId="4" fillId="3" borderId="18" xfId="0" applyFont="1" applyFill="1" applyBorder="1" applyAlignment="1">
      <alignment horizontal="center" vertical="top" wrapText="1"/>
    </xf>
    <xf numFmtId="0" fontId="4" fillId="22" borderId="10" xfId="0" applyFont="1" applyFill="1" applyBorder="1" applyAlignment="1">
      <alignment horizontal="center" vertical="top" wrapText="1"/>
    </xf>
    <xf numFmtId="0" fontId="4" fillId="21" borderId="10" xfId="0" applyFont="1" applyFill="1" applyBorder="1" applyAlignment="1">
      <alignment horizontal="center" vertical="top" wrapText="1"/>
    </xf>
    <xf numFmtId="164" fontId="12" fillId="10" borderId="10" xfId="2" applyFont="1" applyFill="1" applyBorder="1" applyAlignment="1">
      <alignment horizontal="left" vertical="center" wrapText="1"/>
    </xf>
    <xf numFmtId="0" fontId="4" fillId="3" borderId="23" xfId="0" applyFont="1" applyFill="1" applyBorder="1" applyAlignment="1">
      <alignment horizontal="center" vertical="top" wrapText="1"/>
    </xf>
    <xf numFmtId="0" fontId="4" fillId="22" borderId="24" xfId="0" applyFont="1" applyFill="1" applyBorder="1" applyAlignment="1">
      <alignment horizontal="center" vertical="top" wrapText="1"/>
    </xf>
    <xf numFmtId="0" fontId="4" fillId="21" borderId="24" xfId="0" applyFont="1" applyFill="1" applyBorder="1" applyAlignment="1">
      <alignment horizontal="center" vertical="top" wrapText="1"/>
    </xf>
    <xf numFmtId="164" fontId="12" fillId="10" borderId="24" xfId="2" applyFont="1" applyFill="1" applyBorder="1" applyAlignment="1">
      <alignment horizontal="left" vertical="center" wrapText="1"/>
    </xf>
    <xf numFmtId="0" fontId="4" fillId="3" borderId="38" xfId="0" applyFont="1" applyFill="1" applyBorder="1" applyAlignment="1">
      <alignment horizontal="center" vertical="top" wrapText="1"/>
    </xf>
    <xf numFmtId="0" fontId="4" fillId="22" borderId="16" xfId="0" applyFont="1" applyFill="1" applyBorder="1" applyAlignment="1">
      <alignment horizontal="center" vertical="top" wrapText="1"/>
    </xf>
    <xf numFmtId="0" fontId="4" fillId="21" borderId="16" xfId="0" applyFont="1" applyFill="1" applyBorder="1" applyAlignment="1">
      <alignment horizontal="center" vertical="top" wrapText="1"/>
    </xf>
    <xf numFmtId="171" fontId="7" fillId="3" borderId="16" xfId="0" applyNumberFormat="1" applyFont="1" applyFill="1" applyBorder="1" applyAlignment="1">
      <alignment horizontal="center" vertical="center" wrapText="1"/>
    </xf>
    <xf numFmtId="0" fontId="7" fillId="14" borderId="16" xfId="0" applyFont="1" applyFill="1" applyBorder="1" applyAlignment="1">
      <alignment horizontal="center" vertical="center" wrapText="1"/>
    </xf>
    <xf numFmtId="164" fontId="28" fillId="10" borderId="16" xfId="2" applyFont="1" applyFill="1" applyBorder="1" applyAlignment="1">
      <alignment horizontal="center" vertical="center" wrapText="1"/>
    </xf>
    <xf numFmtId="171" fontId="7" fillId="3" borderId="10" xfId="0" applyNumberFormat="1" applyFont="1" applyFill="1" applyBorder="1" applyAlignment="1">
      <alignment horizontal="center" vertical="center" wrapText="1"/>
    </xf>
    <xf numFmtId="0" fontId="4" fillId="3" borderId="47" xfId="0" applyFont="1" applyFill="1" applyBorder="1" applyAlignment="1">
      <alignment horizontal="center" vertical="top" wrapText="1"/>
    </xf>
    <xf numFmtId="0" fontId="4" fillId="22" borderId="21" xfId="0" applyFont="1" applyFill="1" applyBorder="1" applyAlignment="1">
      <alignment horizontal="center" vertical="top" wrapText="1"/>
    </xf>
    <xf numFmtId="0" fontId="4" fillId="21" borderId="21" xfId="0" applyFont="1" applyFill="1" applyBorder="1" applyAlignment="1">
      <alignment horizontal="center" vertical="top" wrapText="1"/>
    </xf>
    <xf numFmtId="171" fontId="7" fillId="3" borderId="21" xfId="0" applyNumberFormat="1" applyFont="1" applyFill="1" applyBorder="1" applyAlignment="1">
      <alignment horizontal="center" vertical="center" wrapText="1"/>
    </xf>
    <xf numFmtId="164" fontId="28" fillId="10" borderId="21" xfId="2" applyFont="1" applyFill="1" applyBorder="1" applyAlignment="1">
      <alignment horizontal="center" vertical="center" wrapText="1"/>
    </xf>
    <xf numFmtId="0" fontId="15" fillId="0" borderId="21" xfId="2" applyNumberFormat="1" applyFont="1" applyFill="1" applyBorder="1" applyAlignment="1">
      <alignment horizontal="center" vertical="center" wrapText="1"/>
    </xf>
    <xf numFmtId="0" fontId="23" fillId="0" borderId="16" xfId="2" applyNumberFormat="1" applyFont="1" applyFill="1" applyBorder="1" applyAlignment="1">
      <alignment horizontal="center" vertical="center" wrapText="1"/>
    </xf>
    <xf numFmtId="164" fontId="28" fillId="10" borderId="10" xfId="2" applyFont="1" applyFill="1" applyBorder="1" applyAlignment="1">
      <alignment horizontal="center" vertical="center" wrapText="1"/>
    </xf>
    <xf numFmtId="0" fontId="23" fillId="0" borderId="10" xfId="2" applyNumberFormat="1" applyFont="1" applyFill="1" applyBorder="1" applyAlignment="1">
      <alignment horizontal="center" vertical="center" wrapText="1"/>
    </xf>
    <xf numFmtId="164" fontId="22" fillId="10" borderId="10" xfId="2" applyFont="1" applyFill="1" applyBorder="1" applyAlignment="1">
      <alignment horizontal="center" vertical="center" wrapText="1"/>
    </xf>
    <xf numFmtId="164" fontId="22" fillId="10" borderId="21" xfId="2" applyFont="1" applyFill="1" applyBorder="1" applyAlignment="1">
      <alignment horizontal="center" vertical="center" wrapText="1"/>
    </xf>
    <xf numFmtId="0" fontId="23" fillId="0" borderId="21" xfId="0" applyNumberFormat="1" applyFont="1" applyFill="1" applyBorder="1" applyAlignment="1">
      <alignment horizontal="center" vertical="center" wrapText="1"/>
    </xf>
    <xf numFmtId="0" fontId="4" fillId="22" borderId="6" xfId="0" applyFont="1" applyFill="1" applyBorder="1" applyAlignment="1">
      <alignment horizontal="center" vertical="top" wrapText="1"/>
    </xf>
    <xf numFmtId="0" fontId="4" fillId="21" borderId="6" xfId="0" applyFont="1" applyFill="1" applyBorder="1" applyAlignment="1">
      <alignment horizontal="center" vertical="top" wrapText="1"/>
    </xf>
    <xf numFmtId="164" fontId="12" fillId="10" borderId="6" xfId="2" applyFont="1" applyFill="1" applyBorder="1" applyAlignment="1">
      <alignment horizontal="center" vertical="center" wrapText="1"/>
    </xf>
    <xf numFmtId="0" fontId="4" fillId="3" borderId="7" xfId="0" applyFont="1" applyFill="1" applyBorder="1" applyAlignment="1">
      <alignment horizontal="center" vertical="top" wrapText="1"/>
    </xf>
    <xf numFmtId="0" fontId="4" fillId="22" borderId="8" xfId="0" applyFont="1" applyFill="1" applyBorder="1" applyAlignment="1">
      <alignment horizontal="center" vertical="top" wrapText="1"/>
    </xf>
    <xf numFmtId="0" fontId="4" fillId="21" borderId="8" xfId="0" applyFont="1" applyFill="1" applyBorder="1" applyAlignment="1">
      <alignment horizontal="center" vertical="top" wrapText="1"/>
    </xf>
    <xf numFmtId="0" fontId="4" fillId="14" borderId="8" xfId="0" applyFont="1" applyFill="1" applyBorder="1" applyAlignment="1">
      <alignment horizontal="center" vertical="center" wrapText="1"/>
    </xf>
    <xf numFmtId="0" fontId="9" fillId="15" borderId="8" xfId="5" applyNumberFormat="1" applyFont="1" applyFill="1" applyBorder="1" applyAlignment="1">
      <alignment horizontal="center" vertical="center" wrapText="1"/>
    </xf>
    <xf numFmtId="167" fontId="7" fillId="10" borderId="8" xfId="6" applyFont="1" applyFill="1" applyBorder="1" applyAlignment="1">
      <alignment horizontal="center" vertical="center" wrapText="1"/>
    </xf>
    <xf numFmtId="44" fontId="13" fillId="14" borderId="6" xfId="8" applyFont="1" applyFill="1" applyBorder="1" applyAlignment="1">
      <alignment horizontal="center" vertical="center" wrapText="1"/>
    </xf>
    <xf numFmtId="0" fontId="15" fillId="0" borderId="8" xfId="2" applyNumberFormat="1" applyFont="1" applyFill="1" applyBorder="1" applyAlignment="1">
      <alignment horizontal="center" vertical="center" wrapText="1"/>
    </xf>
    <xf numFmtId="168" fontId="13" fillId="14" borderId="15" xfId="7" applyFont="1" applyFill="1" applyBorder="1" applyAlignment="1">
      <alignment horizontal="center" vertical="center" wrapText="1"/>
    </xf>
    <xf numFmtId="0" fontId="13" fillId="14" borderId="15" xfId="7" applyNumberFormat="1" applyFont="1" applyFill="1" applyBorder="1" applyAlignment="1">
      <alignment horizontal="center" vertical="center" wrapText="1"/>
    </xf>
    <xf numFmtId="0" fontId="13" fillId="14" borderId="15" xfId="5" applyNumberFormat="1" applyFont="1" applyFill="1" applyBorder="1" applyAlignment="1">
      <alignment horizontal="center" vertical="center" wrapText="1"/>
    </xf>
    <xf numFmtId="44" fontId="13" fillId="14" borderId="15" xfId="8" applyFont="1" applyFill="1" applyBorder="1" applyAlignment="1">
      <alignment horizontal="center" vertical="center" wrapText="1"/>
    </xf>
    <xf numFmtId="167" fontId="7" fillId="10" borderId="10" xfId="6" applyFont="1" applyFill="1" applyBorder="1" applyAlignment="1">
      <alignment horizontal="center" vertical="center" wrapText="1"/>
    </xf>
    <xf numFmtId="167" fontId="7" fillId="10" borderId="21" xfId="6" applyFont="1" applyFill="1" applyBorder="1" applyAlignment="1">
      <alignment horizontal="center" vertical="center" wrapText="1"/>
    </xf>
    <xf numFmtId="14" fontId="15" fillId="0" borderId="15" xfId="2" applyNumberFormat="1" applyFont="1" applyFill="1" applyBorder="1" applyAlignment="1">
      <alignment horizontal="center" vertical="center" wrapText="1"/>
    </xf>
    <xf numFmtId="14" fontId="15" fillId="0" borderId="10" xfId="2" applyNumberFormat="1" applyFont="1" applyFill="1" applyBorder="1" applyAlignment="1">
      <alignment horizontal="center" vertical="center" wrapText="1"/>
    </xf>
    <xf numFmtId="167" fontId="7" fillId="10" borderId="16" xfId="6" applyFont="1" applyFill="1" applyBorder="1" applyAlignment="1">
      <alignment horizontal="center" vertical="center" wrapText="1"/>
    </xf>
    <xf numFmtId="167" fontId="7" fillId="10" borderId="6" xfId="6" applyFont="1" applyFill="1" applyBorder="1" applyAlignment="1">
      <alignment horizontal="center" vertical="center" wrapText="1"/>
    </xf>
    <xf numFmtId="14" fontId="15" fillId="0" borderId="6" xfId="2" applyNumberFormat="1" applyFont="1" applyFill="1" applyBorder="1" applyAlignment="1">
      <alignment horizontal="center" vertical="center" wrapText="1"/>
    </xf>
    <xf numFmtId="167" fontId="7" fillId="10" borderId="24" xfId="6" applyFont="1" applyFill="1" applyBorder="1" applyAlignment="1">
      <alignment horizontal="center" vertical="center" wrapText="1"/>
    </xf>
    <xf numFmtId="0" fontId="15" fillId="0" borderId="40" xfId="2" applyNumberFormat="1" applyFont="1" applyFill="1" applyBorder="1" applyAlignment="1">
      <alignment horizontal="center" vertical="center" wrapText="1"/>
    </xf>
    <xf numFmtId="14" fontId="15" fillId="0" borderId="24" xfId="2" applyNumberFormat="1" applyFont="1" applyFill="1" applyBorder="1" applyAlignment="1">
      <alignment horizontal="center" vertical="center" wrapText="1"/>
    </xf>
    <xf numFmtId="0" fontId="4" fillId="20" borderId="15" xfId="0" applyFont="1" applyFill="1" applyBorder="1" applyAlignment="1">
      <alignment horizontal="center" vertical="top" wrapText="1"/>
    </xf>
    <xf numFmtId="167" fontId="7" fillId="10" borderId="15" xfId="6" applyFont="1" applyFill="1" applyBorder="1" applyAlignment="1">
      <alignment horizontal="center" vertical="center" wrapText="1"/>
    </xf>
    <xf numFmtId="0" fontId="4" fillId="20" borderId="10" xfId="0" applyFont="1" applyFill="1" applyBorder="1" applyAlignment="1">
      <alignment horizontal="center" vertical="top" wrapText="1"/>
    </xf>
    <xf numFmtId="0" fontId="4" fillId="20" borderId="24" xfId="0" applyFont="1" applyFill="1" applyBorder="1" applyAlignment="1">
      <alignment horizontal="center" vertical="top" wrapText="1"/>
    </xf>
    <xf numFmtId="0" fontId="4" fillId="3" borderId="33" xfId="0" applyFont="1" applyFill="1" applyBorder="1" applyAlignment="1">
      <alignment horizontal="center" vertical="top" wrapText="1"/>
    </xf>
    <xf numFmtId="0" fontId="4" fillId="22" borderId="29" xfId="0" applyFont="1" applyFill="1" applyBorder="1" applyAlignment="1">
      <alignment horizontal="center" vertical="top" wrapText="1"/>
    </xf>
    <xf numFmtId="0" fontId="4" fillId="20" borderId="29" xfId="0" applyFont="1" applyFill="1" applyBorder="1" applyAlignment="1">
      <alignment horizontal="center" vertical="top" wrapText="1"/>
    </xf>
    <xf numFmtId="0" fontId="4" fillId="14" borderId="29" xfId="0" applyFont="1" applyFill="1" applyBorder="1" applyAlignment="1">
      <alignment horizontal="center" vertical="center" wrapText="1"/>
    </xf>
    <xf numFmtId="0" fontId="7" fillId="14" borderId="29" xfId="0" applyFont="1" applyFill="1" applyBorder="1" applyAlignment="1">
      <alignment horizontal="center" vertical="center" wrapText="1"/>
    </xf>
    <xf numFmtId="0" fontId="15" fillId="0" borderId="5" xfId="2" applyNumberFormat="1" applyFont="1" applyFill="1" applyBorder="1" applyAlignment="1">
      <alignment horizontal="center" vertical="center" wrapText="1"/>
    </xf>
    <xf numFmtId="0" fontId="15" fillId="0" borderId="29" xfId="2" applyNumberFormat="1" applyFont="1" applyFill="1" applyBorder="1" applyAlignment="1">
      <alignment horizontal="center" vertical="center" wrapText="1"/>
    </xf>
    <xf numFmtId="14" fontId="15" fillId="0" borderId="29" xfId="2" applyNumberFormat="1" applyFont="1" applyFill="1" applyBorder="1" applyAlignment="1">
      <alignment horizontal="center" vertical="center" wrapText="1"/>
    </xf>
    <xf numFmtId="0" fontId="4" fillId="20" borderId="21" xfId="0" applyFont="1" applyFill="1" applyBorder="1" applyAlignment="1">
      <alignment horizontal="center" vertical="top" wrapText="1"/>
    </xf>
    <xf numFmtId="14" fontId="15" fillId="0" borderId="21" xfId="2" applyNumberFormat="1" applyFont="1" applyFill="1" applyBorder="1" applyAlignment="1">
      <alignment horizontal="center" vertical="center" wrapText="1"/>
    </xf>
    <xf numFmtId="0" fontId="15" fillId="0" borderId="24" xfId="0" applyFont="1" applyFill="1" applyBorder="1" applyAlignment="1">
      <alignment horizontal="center" vertical="center"/>
    </xf>
    <xf numFmtId="0" fontId="15" fillId="0" borderId="24" xfId="0" applyNumberFormat="1" applyFont="1" applyFill="1" applyBorder="1" applyAlignment="1">
      <alignment horizontal="center" vertical="center"/>
    </xf>
    <xf numFmtId="14" fontId="15" fillId="0" borderId="24" xfId="0" applyNumberFormat="1" applyFont="1" applyFill="1" applyBorder="1" applyAlignment="1">
      <alignment horizontal="center" vertical="center"/>
    </xf>
    <xf numFmtId="0" fontId="15" fillId="0" borderId="29" xfId="0" applyFont="1" applyFill="1" applyBorder="1" applyAlignment="1">
      <alignment horizontal="center" vertical="center"/>
    </xf>
    <xf numFmtId="0" fontId="15" fillId="0" borderId="29" xfId="0" applyNumberFormat="1" applyFont="1" applyFill="1" applyBorder="1" applyAlignment="1">
      <alignment horizontal="center" vertical="center"/>
    </xf>
    <xf numFmtId="14" fontId="15" fillId="0" borderId="29" xfId="0" applyNumberFormat="1" applyFont="1" applyFill="1" applyBorder="1" applyAlignment="1">
      <alignment horizontal="center" vertical="center"/>
    </xf>
    <xf numFmtId="0" fontId="4" fillId="19" borderId="24" xfId="0" applyFont="1" applyFill="1" applyBorder="1" applyAlignment="1">
      <alignment horizontal="center" vertical="top" wrapText="1"/>
    </xf>
    <xf numFmtId="0" fontId="13" fillId="14" borderId="24" xfId="5" applyNumberFormat="1" applyFont="1" applyFill="1" applyBorder="1" applyAlignment="1">
      <alignment horizontal="center" vertical="center" wrapText="1"/>
    </xf>
    <xf numFmtId="0" fontId="17" fillId="3" borderId="38" xfId="0" applyFont="1" applyFill="1" applyBorder="1" applyAlignment="1">
      <alignment horizontal="center" vertical="top" wrapText="1"/>
    </xf>
    <xf numFmtId="0" fontId="17" fillId="19" borderId="16" xfId="0" applyFont="1" applyFill="1" applyBorder="1" applyAlignment="1">
      <alignment horizontal="center" vertical="top" wrapText="1"/>
    </xf>
    <xf numFmtId="0" fontId="17" fillId="21" borderId="16" xfId="0" applyFont="1" applyFill="1" applyBorder="1" applyAlignment="1">
      <alignment horizontal="center" vertical="top" wrapText="1"/>
    </xf>
    <xf numFmtId="0" fontId="16" fillId="14" borderId="16" xfId="0" applyFont="1" applyFill="1" applyBorder="1" applyAlignment="1">
      <alignment horizontal="center" vertical="center" wrapText="1"/>
    </xf>
    <xf numFmtId="44" fontId="16" fillId="14" borderId="16" xfId="8" applyFont="1" applyFill="1" applyBorder="1" applyAlignment="1">
      <alignment horizontal="center" vertical="center" wrapText="1"/>
    </xf>
    <xf numFmtId="0" fontId="17" fillId="3" borderId="18" xfId="0" applyFont="1" applyFill="1" applyBorder="1" applyAlignment="1">
      <alignment horizontal="center" vertical="top" wrapText="1"/>
    </xf>
    <xf numFmtId="0" fontId="17" fillId="19" borderId="10" xfId="0" applyFont="1" applyFill="1" applyBorder="1" applyAlignment="1">
      <alignment horizontal="center" vertical="top" wrapText="1"/>
    </xf>
    <xf numFmtId="0" fontId="17" fillId="21" borderId="10" xfId="0" applyFont="1" applyFill="1" applyBorder="1" applyAlignment="1">
      <alignment horizontal="center" vertical="top" wrapText="1"/>
    </xf>
    <xf numFmtId="0" fontId="16" fillId="14" borderId="10" xfId="0" applyFont="1" applyFill="1" applyBorder="1" applyAlignment="1">
      <alignment horizontal="center" vertical="center" wrapText="1"/>
    </xf>
    <xf numFmtId="0" fontId="4" fillId="19" borderId="8" xfId="0" applyFont="1" applyFill="1" applyBorder="1" applyAlignment="1">
      <alignment horizontal="center" vertical="top" wrapText="1"/>
    </xf>
    <xf numFmtId="168" fontId="13" fillId="14" borderId="8" xfId="7" applyFont="1" applyFill="1" applyBorder="1" applyAlignment="1">
      <alignment horizontal="center" vertical="center" wrapText="1"/>
    </xf>
    <xf numFmtId="0" fontId="13" fillId="14" borderId="8" xfId="5" applyNumberFormat="1" applyFont="1" applyFill="1" applyBorder="1" applyAlignment="1">
      <alignment horizontal="center" vertical="center" wrapText="1"/>
    </xf>
    <xf numFmtId="164" fontId="4" fillId="10" borderId="8" xfId="2" applyFont="1" applyFill="1" applyBorder="1" applyAlignment="1">
      <alignment horizontal="center" vertical="center" wrapText="1"/>
    </xf>
    <xf numFmtId="164" fontId="4" fillId="10" borderId="24" xfId="2" applyFont="1" applyFill="1" applyBorder="1" applyAlignment="1">
      <alignment horizontal="center" vertical="center" wrapText="1"/>
    </xf>
    <xf numFmtId="0" fontId="4" fillId="19" borderId="29" xfId="0" applyFont="1" applyFill="1" applyBorder="1" applyAlignment="1">
      <alignment horizontal="center" vertical="top" wrapText="1"/>
    </xf>
    <xf numFmtId="0" fontId="4" fillId="21" borderId="29" xfId="0" applyFont="1" applyFill="1" applyBorder="1" applyAlignment="1">
      <alignment horizontal="center" vertical="top" wrapText="1"/>
    </xf>
    <xf numFmtId="168" fontId="13" fillId="14" borderId="29" xfId="7" applyFont="1" applyFill="1" applyBorder="1" applyAlignment="1">
      <alignment horizontal="center" vertical="center" wrapText="1"/>
    </xf>
    <xf numFmtId="0" fontId="13" fillId="14" borderId="29" xfId="5" applyNumberFormat="1" applyFont="1" applyFill="1" applyBorder="1" applyAlignment="1">
      <alignment horizontal="center" vertical="center" wrapText="1"/>
    </xf>
    <xf numFmtId="44" fontId="13" fillId="14" borderId="29" xfId="8" applyFont="1" applyFill="1" applyBorder="1" applyAlignment="1">
      <alignment horizontal="center" vertical="center" wrapText="1"/>
    </xf>
    <xf numFmtId="0" fontId="4" fillId="14" borderId="24" xfId="0" applyFont="1" applyFill="1" applyBorder="1" applyAlignment="1">
      <alignment horizontal="center" vertical="top" wrapText="1"/>
    </xf>
    <xf numFmtId="164" fontId="36" fillId="10" borderId="24" xfId="2" applyFont="1" applyFill="1" applyBorder="1" applyAlignment="1">
      <alignment horizontal="center" vertical="center" wrapText="1"/>
    </xf>
    <xf numFmtId="0" fontId="4" fillId="14" borderId="29" xfId="0" applyFont="1" applyFill="1" applyBorder="1" applyAlignment="1">
      <alignment horizontal="center" vertical="top" wrapText="1"/>
    </xf>
    <xf numFmtId="164" fontId="28" fillId="10" borderId="29" xfId="2" applyFont="1" applyFill="1" applyBorder="1" applyAlignment="1">
      <alignment horizontal="center" vertical="center" wrapText="1"/>
    </xf>
    <xf numFmtId="164" fontId="22" fillId="10" borderId="29" xfId="2" applyFont="1" applyFill="1" applyBorder="1" applyAlignment="1">
      <alignment horizontal="center" vertical="center" wrapText="1"/>
    </xf>
    <xf numFmtId="0" fontId="4" fillId="19" borderId="15" xfId="0" applyFont="1" applyFill="1" applyBorder="1" applyAlignment="1">
      <alignment horizontal="center" vertical="top" wrapText="1"/>
    </xf>
    <xf numFmtId="164" fontId="36" fillId="10" borderId="15" xfId="2" applyFont="1" applyFill="1" applyBorder="1" applyAlignment="1">
      <alignment horizontal="center" vertical="center" wrapText="1"/>
    </xf>
    <xf numFmtId="0" fontId="4" fillId="19" borderId="10" xfId="0" applyFont="1" applyFill="1" applyBorder="1" applyAlignment="1">
      <alignment horizontal="center" vertical="top" wrapText="1"/>
    </xf>
    <xf numFmtId="0" fontId="4" fillId="19" borderId="21" xfId="0" applyFont="1" applyFill="1" applyBorder="1" applyAlignment="1">
      <alignment horizontal="center" vertical="top" wrapText="1"/>
    </xf>
    <xf numFmtId="0" fontId="4" fillId="3" borderId="32" xfId="0" applyFont="1" applyFill="1" applyBorder="1" applyAlignment="1">
      <alignment horizontal="center" vertical="center" wrapText="1"/>
    </xf>
    <xf numFmtId="0" fontId="4" fillId="22" borderId="25" xfId="0" applyFont="1" applyFill="1" applyBorder="1" applyAlignment="1">
      <alignment horizontal="center" vertical="center" wrapText="1"/>
    </xf>
    <xf numFmtId="0" fontId="4" fillId="20" borderId="25" xfId="0" applyFont="1" applyFill="1" applyBorder="1" applyAlignment="1">
      <alignment horizontal="center" vertical="center" wrapText="1"/>
    </xf>
    <xf numFmtId="0" fontId="4" fillId="14" borderId="25" xfId="0" applyFont="1" applyFill="1" applyBorder="1" applyAlignment="1">
      <alignment horizontal="center" vertical="center" wrapText="1"/>
    </xf>
    <xf numFmtId="0" fontId="4" fillId="14" borderId="25" xfId="0" applyNumberFormat="1" applyFont="1" applyFill="1" applyBorder="1" applyAlignment="1">
      <alignment horizontal="center" vertical="center" wrapText="1"/>
    </xf>
    <xf numFmtId="164" fontId="22" fillId="10" borderId="25" xfId="2" applyFont="1" applyFill="1" applyBorder="1" applyAlignment="1">
      <alignment horizontal="center" vertical="center" wrapText="1"/>
    </xf>
    <xf numFmtId="0" fontId="23" fillId="0" borderId="25" xfId="0" applyNumberFormat="1" applyFont="1" applyFill="1" applyBorder="1" applyAlignment="1">
      <alignment horizontal="center" vertical="center" wrapText="1"/>
    </xf>
    <xf numFmtId="0" fontId="4" fillId="22" borderId="24" xfId="0" applyFont="1" applyFill="1" applyBorder="1" applyAlignment="1">
      <alignment horizontal="center" vertical="center" wrapText="1"/>
    </xf>
    <xf numFmtId="164" fontId="22" fillId="10" borderId="24" xfId="2" applyFont="1" applyFill="1" applyBorder="1" applyAlignment="1">
      <alignment horizontal="center" vertical="center" wrapText="1"/>
    </xf>
    <xf numFmtId="0" fontId="4" fillId="22" borderId="15" xfId="0" applyFont="1" applyFill="1" applyBorder="1" applyAlignment="1">
      <alignment horizontal="center" vertical="center" wrapText="1"/>
    </xf>
    <xf numFmtId="0" fontId="23" fillId="0" borderId="15" xfId="0" applyNumberFormat="1" applyFont="1" applyFill="1" applyBorder="1" applyAlignment="1">
      <alignment horizontal="center" vertical="center" wrapText="1"/>
    </xf>
    <xf numFmtId="0" fontId="4" fillId="22" borderId="8" xfId="0" applyFont="1" applyFill="1" applyBorder="1" applyAlignment="1">
      <alignment horizontal="center" vertical="center" wrapText="1"/>
    </xf>
    <xf numFmtId="164" fontId="22" fillId="10" borderId="8" xfId="2" applyFont="1" applyFill="1" applyBorder="1" applyAlignment="1">
      <alignment horizontal="center" vertical="center" wrapText="1"/>
    </xf>
    <xf numFmtId="0" fontId="23" fillId="0" borderId="8" xfId="0" applyNumberFormat="1" applyFont="1" applyFill="1" applyBorder="1" applyAlignment="1">
      <alignment horizontal="center" vertical="center" wrapText="1"/>
    </xf>
    <xf numFmtId="172" fontId="12" fillId="0" borderId="24" xfId="2" applyNumberFormat="1" applyFont="1" applyFill="1" applyBorder="1" applyAlignment="1">
      <alignment horizontal="center" vertical="center" wrapText="1"/>
    </xf>
    <xf numFmtId="0" fontId="4" fillId="21" borderId="15" xfId="0" applyFont="1" applyFill="1" applyBorder="1" applyAlignment="1">
      <alignment horizontal="center" vertical="center" wrapText="1"/>
    </xf>
    <xf numFmtId="0" fontId="14" fillId="0" borderId="8" xfId="2" applyNumberFormat="1" applyFont="1" applyFill="1" applyBorder="1" applyAlignment="1">
      <alignment horizontal="center" vertical="center" wrapText="1"/>
    </xf>
    <xf numFmtId="14" fontId="14" fillId="0" borderId="8" xfId="2" applyNumberFormat="1" applyFont="1" applyFill="1" applyBorder="1" applyAlignment="1">
      <alignment horizontal="center" vertical="center" wrapText="1"/>
    </xf>
    <xf numFmtId="0" fontId="4" fillId="21" borderId="21"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21" borderId="16" xfId="0" applyFont="1" applyFill="1" applyBorder="1" applyAlignment="1">
      <alignment horizontal="center" vertical="center" wrapText="1"/>
    </xf>
    <xf numFmtId="14" fontId="14" fillId="0" borderId="16" xfId="2" applyNumberFormat="1" applyFont="1" applyFill="1" applyBorder="1" applyAlignment="1">
      <alignment horizontal="center" vertical="center" wrapText="1"/>
    </xf>
    <xf numFmtId="0" fontId="4" fillId="21"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167" fontId="7" fillId="14" borderId="24" xfId="6"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19" borderId="29" xfId="0" applyFont="1" applyFill="1" applyBorder="1" applyAlignment="1">
      <alignment horizontal="center" vertical="center" wrapText="1"/>
    </xf>
    <xf numFmtId="0" fontId="4" fillId="21" borderId="29" xfId="0" applyFont="1" applyFill="1" applyBorder="1" applyAlignment="1">
      <alignment horizontal="center" vertical="center" wrapText="1"/>
    </xf>
    <xf numFmtId="0" fontId="14" fillId="0" borderId="58" xfId="2" applyNumberFormat="1" applyFont="1" applyFill="1" applyBorder="1" applyAlignment="1">
      <alignment horizontal="center" vertical="center" wrapText="1"/>
    </xf>
    <xf numFmtId="164" fontId="14" fillId="0" borderId="29" xfId="2" applyFont="1" applyFill="1" applyBorder="1" applyAlignment="1">
      <alignment horizontal="center" vertical="center" wrapText="1"/>
    </xf>
    <xf numFmtId="0" fontId="14" fillId="0" borderId="29" xfId="2" applyNumberFormat="1" applyFont="1" applyFill="1" applyBorder="1" applyAlignment="1">
      <alignment horizontal="center" vertical="center" wrapText="1"/>
    </xf>
    <xf numFmtId="14" fontId="14" fillId="0" borderId="29" xfId="2" applyNumberFormat="1" applyFont="1" applyFill="1" applyBorder="1" applyAlignment="1">
      <alignment horizontal="center" vertical="center" wrapText="1"/>
    </xf>
    <xf numFmtId="14" fontId="14" fillId="0" borderId="15" xfId="2" applyNumberFormat="1" applyFont="1" applyFill="1" applyBorder="1" applyAlignment="1">
      <alignment horizontal="center" vertical="center" wrapText="1"/>
    </xf>
    <xf numFmtId="0" fontId="4" fillId="0" borderId="0" xfId="0" applyFont="1" applyAlignment="1">
      <alignment vertical="center" wrapText="1"/>
    </xf>
    <xf numFmtId="0" fontId="4" fillId="3" borderId="20" xfId="0" applyFont="1" applyFill="1" applyBorder="1" applyAlignment="1">
      <alignment horizontal="center" vertical="center" wrapText="1"/>
    </xf>
    <xf numFmtId="0" fontId="4" fillId="19" borderId="6" xfId="0" applyFont="1" applyFill="1" applyBorder="1" applyAlignment="1">
      <alignment horizontal="center" vertical="center" wrapText="1"/>
    </xf>
    <xf numFmtId="0" fontId="4" fillId="21" borderId="6" xfId="0" applyFont="1" applyFill="1" applyBorder="1" applyAlignment="1">
      <alignment horizontal="center" vertical="center" wrapText="1"/>
    </xf>
    <xf numFmtId="0" fontId="4" fillId="15" borderId="6" xfId="5" applyNumberFormat="1" applyFont="1" applyFill="1" applyBorder="1" applyAlignment="1">
      <alignment horizontal="center" vertical="center" wrapText="1"/>
    </xf>
    <xf numFmtId="0" fontId="14" fillId="0" borderId="6" xfId="2" applyNumberFormat="1" applyFont="1" applyFill="1" applyBorder="1" applyAlignment="1">
      <alignment horizontal="center" vertical="center" wrapText="1"/>
    </xf>
    <xf numFmtId="169" fontId="15" fillId="0" borderId="6" xfId="5" applyNumberFormat="1" applyFont="1" applyFill="1" applyBorder="1" applyAlignment="1">
      <alignment horizontal="center" vertical="center" wrapText="1"/>
    </xf>
    <xf numFmtId="0" fontId="4" fillId="21" borderId="8" xfId="0" applyFont="1" applyFill="1" applyBorder="1" applyAlignment="1">
      <alignment horizontal="center" vertical="center" wrapText="1"/>
    </xf>
    <xf numFmtId="169" fontId="14" fillId="0" borderId="24" xfId="5" applyNumberFormat="1" applyFont="1" applyFill="1" applyBorder="1" applyAlignment="1">
      <alignment horizontal="center" vertical="center" wrapText="1"/>
    </xf>
    <xf numFmtId="0" fontId="14" fillId="0" borderId="24" xfId="7" applyNumberFormat="1" applyFont="1" applyFill="1" applyBorder="1" applyAlignment="1">
      <alignment horizontal="center" vertical="center" wrapText="1"/>
    </xf>
    <xf numFmtId="0" fontId="1" fillId="0" borderId="10" xfId="0" applyFont="1" applyBorder="1"/>
    <xf numFmtId="0" fontId="4" fillId="3" borderId="29" xfId="0" applyFont="1" applyFill="1" applyBorder="1" applyAlignment="1">
      <alignment horizontal="center" vertical="center" wrapText="1"/>
    </xf>
    <xf numFmtId="44" fontId="13" fillId="14" borderId="24" xfId="8" applyFont="1" applyFill="1" applyBorder="1" applyAlignment="1">
      <alignment horizontal="center" vertical="center" wrapText="1"/>
    </xf>
    <xf numFmtId="0" fontId="23" fillId="0" borderId="16" xfId="5" applyNumberFormat="1" applyFont="1" applyFill="1" applyBorder="1" applyAlignment="1">
      <alignment horizontal="center" vertical="center" wrapText="1"/>
    </xf>
    <xf numFmtId="0" fontId="23" fillId="0" borderId="10" xfId="5" applyNumberFormat="1" applyFont="1" applyFill="1" applyBorder="1" applyAlignment="1">
      <alignment horizontal="center" vertical="center" wrapText="1"/>
    </xf>
    <xf numFmtId="164" fontId="4" fillId="10" borderId="29" xfId="2" applyFont="1" applyFill="1" applyBorder="1" applyAlignment="1">
      <alignment horizontal="center" vertical="center" wrapText="1"/>
    </xf>
    <xf numFmtId="0" fontId="4" fillId="20" borderId="16" xfId="0" applyFont="1" applyFill="1" applyBorder="1" applyAlignment="1">
      <alignment horizontal="center" vertical="top" wrapText="1"/>
    </xf>
    <xf numFmtId="0" fontId="15" fillId="0" borderId="16" xfId="5" applyNumberFormat="1" applyFont="1" applyFill="1" applyBorder="1" applyAlignment="1">
      <alignment horizontal="center" vertical="center" wrapText="1"/>
    </xf>
    <xf numFmtId="0" fontId="15" fillId="0" borderId="10" xfId="0" applyNumberFormat="1" applyFont="1" applyFill="1" applyBorder="1" applyAlignment="1">
      <alignment horizontal="center" vertical="center"/>
    </xf>
    <xf numFmtId="14" fontId="15" fillId="0" borderId="10" xfId="0" applyNumberFormat="1" applyFont="1" applyFill="1" applyBorder="1" applyAlignment="1">
      <alignment horizontal="center" vertical="center"/>
    </xf>
    <xf numFmtId="165" fontId="10" fillId="23" borderId="10" xfId="2" applyNumberFormat="1" applyFont="1" applyFill="1" applyBorder="1" applyAlignment="1">
      <alignment vertical="center" wrapText="1"/>
    </xf>
    <xf numFmtId="0" fontId="1" fillId="14" borderId="0" xfId="0" applyFont="1" applyFill="1"/>
    <xf numFmtId="0" fontId="15" fillId="0" borderId="24" xfId="5" applyNumberFormat="1" applyFont="1" applyFill="1" applyBorder="1" applyAlignment="1">
      <alignment horizontal="center" vertical="center" wrapText="1"/>
    </xf>
    <xf numFmtId="0" fontId="15" fillId="0" borderId="29" xfId="5" applyNumberFormat="1" applyFont="1" applyFill="1" applyBorder="1" applyAlignment="1">
      <alignment horizontal="center" vertical="center" wrapText="1"/>
    </xf>
    <xf numFmtId="0" fontId="4" fillId="3" borderId="24" xfId="0" applyFont="1" applyFill="1" applyBorder="1" applyAlignment="1">
      <alignment horizontal="center" vertical="top" wrapText="1"/>
    </xf>
    <xf numFmtId="0" fontId="35" fillId="0" borderId="24" xfId="0" applyFont="1" applyFill="1" applyBorder="1" applyAlignment="1">
      <alignment horizontal="center" vertical="center" wrapText="1"/>
    </xf>
    <xf numFmtId="0" fontId="35" fillId="0" borderId="24" xfId="0" applyNumberFormat="1" applyFont="1" applyFill="1" applyBorder="1" applyAlignment="1">
      <alignment horizontal="center" vertical="center" wrapText="1"/>
    </xf>
    <xf numFmtId="14" fontId="35" fillId="0" borderId="24" xfId="0" applyNumberFormat="1"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29" xfId="0" applyNumberFormat="1" applyFont="1" applyFill="1" applyBorder="1" applyAlignment="1">
      <alignment horizontal="center" vertical="center" wrapText="1"/>
    </xf>
    <xf numFmtId="14" fontId="35" fillId="0" borderId="29" xfId="0" applyNumberFormat="1" applyFont="1" applyFill="1" applyBorder="1" applyAlignment="1">
      <alignment horizontal="center" vertical="center" wrapText="1"/>
    </xf>
    <xf numFmtId="0" fontId="4" fillId="3" borderId="29" xfId="0" applyFont="1" applyFill="1" applyBorder="1" applyAlignment="1">
      <alignment horizontal="center" vertical="top" wrapText="1"/>
    </xf>
    <xf numFmtId="165" fontId="10" fillId="10" borderId="9" xfId="2" applyNumberFormat="1" applyFont="1" applyFill="1" applyBorder="1" applyAlignment="1">
      <alignment vertical="center" wrapText="1"/>
    </xf>
    <xf numFmtId="0" fontId="15" fillId="0" borderId="11" xfId="2" applyNumberFormat="1" applyFont="1" applyFill="1" applyBorder="1" applyAlignment="1">
      <alignment horizontal="center" vertical="center" wrapText="1"/>
    </xf>
    <xf numFmtId="14" fontId="35" fillId="0" borderId="8" xfId="0" applyNumberFormat="1" applyFont="1" applyFill="1" applyBorder="1" applyAlignment="1">
      <alignment horizontal="center" vertical="center" wrapText="1"/>
    </xf>
    <xf numFmtId="0" fontId="4" fillId="10" borderId="29" xfId="5" applyNumberFormat="1" applyFont="1" applyFill="1" applyBorder="1" applyAlignment="1">
      <alignment horizontal="center" vertical="center" wrapText="1"/>
    </xf>
    <xf numFmtId="14" fontId="35" fillId="0" borderId="15" xfId="0" applyNumberFormat="1" applyFont="1" applyFill="1" applyBorder="1" applyAlignment="1">
      <alignment horizontal="center" vertical="center" wrapText="1"/>
    </xf>
    <xf numFmtId="0" fontId="4" fillId="3" borderId="15" xfId="0" applyFont="1" applyFill="1" applyBorder="1" applyAlignment="1">
      <alignment horizontal="center" vertical="top" wrapText="1"/>
    </xf>
    <xf numFmtId="0" fontId="4" fillId="3" borderId="6" xfId="0" applyFont="1" applyFill="1" applyBorder="1" applyAlignment="1">
      <alignment horizontal="center" vertical="top" wrapText="1"/>
    </xf>
    <xf numFmtId="0" fontId="4" fillId="19" borderId="16" xfId="0" applyFont="1" applyFill="1" applyBorder="1" applyAlignment="1">
      <alignment horizontal="center" vertical="top" wrapText="1"/>
    </xf>
    <xf numFmtId="164" fontId="22" fillId="10" borderId="16" xfId="2" applyFont="1" applyFill="1" applyBorder="1" applyAlignment="1">
      <alignment horizontal="center" vertical="center" wrapText="1"/>
    </xf>
    <xf numFmtId="164" fontId="22" fillId="10" borderId="6" xfId="2" applyFont="1" applyFill="1" applyBorder="1" applyAlignment="1">
      <alignment horizontal="center" vertical="center" wrapText="1"/>
    </xf>
    <xf numFmtId="0" fontId="4" fillId="23" borderId="33" xfId="0" applyFont="1" applyFill="1" applyBorder="1" applyAlignment="1">
      <alignment horizontal="center" vertical="center" wrapText="1"/>
    </xf>
    <xf numFmtId="0" fontId="4" fillId="24" borderId="29" xfId="0" applyFont="1" applyFill="1" applyBorder="1" applyAlignment="1">
      <alignment horizontal="center" vertical="center" wrapText="1"/>
    </xf>
    <xf numFmtId="0" fontId="4" fillId="23" borderId="29" xfId="0" applyFont="1" applyFill="1" applyBorder="1" applyAlignment="1">
      <alignment horizontal="center" vertical="center" wrapText="1"/>
    </xf>
    <xf numFmtId="0" fontId="29" fillId="3" borderId="29" xfId="0" applyFont="1" applyFill="1" applyBorder="1" applyAlignment="1">
      <alignment horizontal="center" vertical="center" wrapText="1"/>
    </xf>
    <xf numFmtId="169" fontId="4" fillId="18" borderId="8" xfId="5" applyNumberFormat="1" applyFont="1" applyFill="1" applyBorder="1" applyAlignment="1">
      <alignment horizontal="center" vertical="center" wrapText="1"/>
    </xf>
    <xf numFmtId="0" fontId="31" fillId="0" borderId="11" xfId="0" applyNumberFormat="1" applyFont="1" applyFill="1" applyBorder="1" applyAlignment="1">
      <alignment horizontal="center" vertical="center" wrapText="1"/>
    </xf>
    <xf numFmtId="172" fontId="12" fillId="0" borderId="8" xfId="2" applyNumberFormat="1" applyFont="1" applyFill="1" applyBorder="1" applyAlignment="1">
      <alignment horizontal="center" vertical="center" wrapText="1"/>
    </xf>
    <xf numFmtId="0" fontId="32" fillId="0" borderId="8" xfId="2" applyNumberFormat="1" applyFont="1" applyFill="1" applyBorder="1" applyAlignment="1">
      <alignment horizontal="center" vertical="center" wrapText="1"/>
    </xf>
    <xf numFmtId="14" fontId="12" fillId="0" borderId="8" xfId="2" applyNumberFormat="1" applyFont="1" applyFill="1" applyBorder="1" applyAlignment="1">
      <alignment horizontal="center" vertical="center" wrapText="1"/>
    </xf>
    <xf numFmtId="0" fontId="4" fillId="23" borderId="21" xfId="0" applyFont="1" applyFill="1" applyBorder="1" applyAlignment="1">
      <alignment horizontal="center" vertical="center" wrapText="1"/>
    </xf>
    <xf numFmtId="0" fontId="4" fillId="24" borderId="21" xfId="0" applyFont="1" applyFill="1" applyBorder="1" applyAlignment="1">
      <alignment horizontal="center" vertical="center" wrapText="1"/>
    </xf>
    <xf numFmtId="165" fontId="30" fillId="10" borderId="21" xfId="2" applyNumberFormat="1" applyFont="1" applyFill="1" applyBorder="1" applyAlignment="1">
      <alignment horizontal="center" vertical="center" wrapText="1"/>
    </xf>
    <xf numFmtId="0" fontId="31" fillId="0" borderId="21" xfId="0" applyNumberFormat="1" applyFont="1" applyFill="1" applyBorder="1" applyAlignment="1">
      <alignment horizontal="center" vertical="center" wrapText="1"/>
    </xf>
    <xf numFmtId="172" fontId="12" fillId="0" borderId="21" xfId="2" applyNumberFormat="1" applyFont="1" applyFill="1" applyBorder="1" applyAlignment="1">
      <alignment horizontal="center" vertical="center" wrapText="1"/>
    </xf>
    <xf numFmtId="0" fontId="32" fillId="0" borderId="21" xfId="2" applyNumberFormat="1" applyFont="1" applyFill="1" applyBorder="1" applyAlignment="1">
      <alignment horizontal="center" vertical="center" wrapText="1"/>
    </xf>
    <xf numFmtId="0" fontId="4" fillId="23" borderId="38" xfId="0" applyFont="1" applyFill="1" applyBorder="1" applyAlignment="1">
      <alignment horizontal="center" vertical="center" wrapText="1"/>
    </xf>
    <xf numFmtId="0" fontId="4" fillId="24" borderId="16" xfId="0" applyFont="1" applyFill="1" applyBorder="1" applyAlignment="1">
      <alignment horizontal="center" vertical="center" wrapText="1"/>
    </xf>
    <xf numFmtId="0" fontId="4" fillId="23" borderId="16" xfId="0" applyFont="1" applyFill="1" applyBorder="1" applyAlignment="1">
      <alignment horizontal="center" vertical="center" wrapText="1"/>
    </xf>
    <xf numFmtId="169" fontId="13" fillId="10" borderId="16" xfId="0" applyNumberFormat="1" applyFont="1" applyFill="1" applyBorder="1"/>
    <xf numFmtId="165" fontId="10" fillId="10" borderId="16" xfId="2" applyNumberFormat="1" applyFont="1" applyFill="1" applyBorder="1" applyAlignment="1">
      <alignment horizontal="center" vertical="center" wrapText="1"/>
    </xf>
    <xf numFmtId="43" fontId="15" fillId="0" borderId="16" xfId="10" applyFont="1" applyFill="1" applyBorder="1" applyAlignment="1">
      <alignment horizontal="center" vertical="center" wrapText="1"/>
    </xf>
    <xf numFmtId="0" fontId="1" fillId="0" borderId="0" xfId="0" applyFont="1" applyAlignment="1">
      <alignment horizontal="center" wrapText="1"/>
    </xf>
    <xf numFmtId="0" fontId="4" fillId="23" borderId="18"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23" borderId="10" xfId="0" applyFont="1" applyFill="1" applyBorder="1" applyAlignment="1">
      <alignment horizontal="center" vertical="center" wrapText="1"/>
    </xf>
    <xf numFmtId="165" fontId="9" fillId="10" borderId="10" xfId="2" applyNumberFormat="1" applyFont="1" applyFill="1" applyBorder="1" applyAlignment="1">
      <alignment horizontal="center" vertical="center" wrapText="1"/>
    </xf>
    <xf numFmtId="0" fontId="4" fillId="10" borderId="10" xfId="5" applyNumberFormat="1" applyFont="1" applyFill="1" applyBorder="1" applyAlignment="1">
      <alignment horizontal="center" vertical="center" wrapText="1"/>
    </xf>
    <xf numFmtId="43" fontId="15" fillId="0" borderId="10" xfId="10" applyFont="1" applyFill="1" applyBorder="1" applyAlignment="1">
      <alignment horizontal="center" vertical="center" wrapText="1"/>
    </xf>
    <xf numFmtId="0" fontId="4" fillId="23" borderId="20" xfId="0" applyFont="1" applyFill="1" applyBorder="1" applyAlignment="1">
      <alignment horizontal="center" vertical="center" wrapText="1"/>
    </xf>
    <xf numFmtId="0" fontId="4" fillId="24" borderId="6" xfId="0" applyFont="1" applyFill="1" applyBorder="1" applyAlignment="1">
      <alignment horizontal="center" vertical="center" wrapText="1"/>
    </xf>
    <xf numFmtId="0" fontId="4" fillId="23" borderId="6" xfId="0" applyFont="1" applyFill="1" applyBorder="1" applyAlignment="1">
      <alignment horizontal="center" vertical="center" wrapText="1"/>
    </xf>
    <xf numFmtId="0" fontId="4" fillId="23" borderId="47" xfId="0" applyFont="1" applyFill="1" applyBorder="1" applyAlignment="1">
      <alignment horizontal="center" vertical="center" wrapText="1"/>
    </xf>
    <xf numFmtId="165" fontId="9" fillId="10" borderId="21" xfId="2" applyNumberFormat="1" applyFont="1" applyFill="1" applyBorder="1" applyAlignment="1">
      <alignment horizontal="center" vertical="center" wrapText="1"/>
    </xf>
    <xf numFmtId="165" fontId="10" fillId="10" borderId="21" xfId="2" applyNumberFormat="1" applyFont="1" applyFill="1" applyBorder="1" applyAlignment="1">
      <alignment horizontal="center" vertical="center" wrapText="1"/>
    </xf>
    <xf numFmtId="43" fontId="15" fillId="0" borderId="21" xfId="10" applyFont="1" applyFill="1" applyBorder="1" applyAlignment="1">
      <alignment horizontal="center" vertical="center" wrapText="1"/>
    </xf>
    <xf numFmtId="0" fontId="4" fillId="23" borderId="23" xfId="0" applyFont="1" applyFill="1" applyBorder="1" applyAlignment="1">
      <alignment horizontal="center" vertical="center" wrapText="1"/>
    </xf>
    <xf numFmtId="0" fontId="4" fillId="24" borderId="24" xfId="0" applyFont="1" applyFill="1" applyBorder="1" applyAlignment="1">
      <alignment horizontal="center" vertical="center" wrapText="1"/>
    </xf>
    <xf numFmtId="0" fontId="4" fillId="23" borderId="24" xfId="0" applyFont="1" applyFill="1" applyBorder="1" applyAlignment="1">
      <alignment horizontal="center" vertical="center" wrapText="1"/>
    </xf>
    <xf numFmtId="0" fontId="4" fillId="23" borderId="14"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4" fillId="23" borderId="15" xfId="0" applyFont="1" applyFill="1" applyBorder="1" applyAlignment="1">
      <alignment horizontal="center" vertical="center" wrapText="1"/>
    </xf>
    <xf numFmtId="44" fontId="13" fillId="14" borderId="10" xfId="8" applyFont="1" applyFill="1" applyBorder="1" applyAlignment="1">
      <alignment horizontal="center"/>
    </xf>
    <xf numFmtId="44" fontId="13" fillId="14" borderId="34" xfId="8" applyFont="1" applyFill="1" applyBorder="1" applyAlignment="1">
      <alignment horizontal="center"/>
    </xf>
    <xf numFmtId="0" fontId="32" fillId="0" borderId="46" xfId="0"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0" fontId="32" fillId="0" borderId="15" xfId="7" applyNumberFormat="1" applyFont="1" applyFill="1" applyBorder="1" applyAlignment="1">
      <alignment horizontal="center" vertical="center" wrapText="1"/>
    </xf>
    <xf numFmtId="0" fontId="12" fillId="0" borderId="15" xfId="7" applyNumberFormat="1" applyFont="1" applyFill="1" applyBorder="1" applyAlignment="1">
      <alignment horizontal="center" vertical="center" wrapText="1"/>
    </xf>
    <xf numFmtId="14" fontId="12" fillId="0" borderId="15" xfId="3" applyNumberFormat="1" applyFont="1" applyFill="1" applyBorder="1" applyAlignment="1">
      <alignment horizontal="center" vertical="center" wrapText="1"/>
    </xf>
    <xf numFmtId="165" fontId="7" fillId="18" borderId="29" xfId="2" applyNumberFormat="1" applyFont="1" applyFill="1" applyBorder="1" applyAlignment="1">
      <alignment horizontal="center" vertical="center" wrapText="1"/>
    </xf>
    <xf numFmtId="169" fontId="7" fillId="18" borderId="29" xfId="5" applyNumberFormat="1" applyFont="1" applyFill="1" applyBorder="1" applyAlignment="1">
      <alignment horizontal="center" vertical="center" wrapText="1"/>
    </xf>
    <xf numFmtId="169" fontId="4" fillId="18" borderId="29" xfId="5" applyNumberFormat="1" applyFont="1" applyFill="1" applyBorder="1" applyAlignment="1">
      <alignment horizontal="center" vertical="center" wrapText="1"/>
    </xf>
    <xf numFmtId="165" fontId="30" fillId="18" borderId="29" xfId="2" applyNumberFormat="1" applyFont="1" applyFill="1" applyBorder="1" applyAlignment="1">
      <alignment horizontal="center" vertical="center" wrapText="1"/>
    </xf>
    <xf numFmtId="165" fontId="30" fillId="10" borderId="51" xfId="2" applyNumberFormat="1" applyFont="1" applyFill="1" applyBorder="1" applyAlignment="1">
      <alignment horizontal="center" vertical="center" wrapText="1"/>
    </xf>
    <xf numFmtId="0" fontId="32" fillId="0" borderId="5" xfId="0" applyNumberFormat="1" applyFont="1" applyFill="1" applyBorder="1" applyAlignment="1">
      <alignment horizontal="center" vertical="center" wrapText="1"/>
    </xf>
    <xf numFmtId="0" fontId="12" fillId="0" borderId="29" xfId="0" applyFont="1" applyFill="1" applyBorder="1" applyAlignment="1">
      <alignment horizontal="center" vertical="center" wrapText="1"/>
    </xf>
    <xf numFmtId="0" fontId="32" fillId="0" borderId="29" xfId="7" applyNumberFormat="1" applyFont="1" applyFill="1" applyBorder="1" applyAlignment="1">
      <alignment horizontal="center" vertical="center" wrapText="1"/>
    </xf>
    <xf numFmtId="0" fontId="12" fillId="0" borderId="29" xfId="7" applyNumberFormat="1" applyFont="1" applyFill="1" applyBorder="1" applyAlignment="1">
      <alignment horizontal="center" vertical="center" wrapText="1"/>
    </xf>
    <xf numFmtId="14" fontId="12" fillId="0" borderId="29" xfId="3" applyNumberFormat="1" applyFont="1" applyFill="1" applyBorder="1" applyAlignment="1">
      <alignment horizontal="center" vertical="center" wrapText="1"/>
    </xf>
    <xf numFmtId="168" fontId="13" fillId="25" borderId="24" xfId="7" applyFont="1" applyFill="1" applyBorder="1" applyAlignment="1">
      <alignment horizontal="center" vertical="center" wrapText="1"/>
    </xf>
    <xf numFmtId="0" fontId="37" fillId="0" borderId="24" xfId="2" applyNumberFormat="1" applyFont="1" applyFill="1" applyBorder="1" applyAlignment="1">
      <alignment horizontal="center" vertical="center" wrapText="1"/>
    </xf>
    <xf numFmtId="14" fontId="12" fillId="0" borderId="24" xfId="3" applyNumberFormat="1" applyFont="1" applyFill="1" applyBorder="1" applyAlignment="1">
      <alignment horizontal="center" vertical="center" wrapText="1"/>
    </xf>
    <xf numFmtId="0" fontId="4" fillId="23" borderId="32" xfId="0" applyFont="1" applyFill="1" applyBorder="1" applyAlignment="1">
      <alignment horizontal="center" vertical="center" wrapText="1"/>
    </xf>
    <xf numFmtId="0" fontId="4" fillId="24" borderId="25" xfId="0" applyFont="1" applyFill="1" applyBorder="1" applyAlignment="1">
      <alignment horizontal="center" vertical="center" wrapText="1"/>
    </xf>
    <xf numFmtId="0" fontId="4" fillId="23" borderId="25" xfId="0" applyFont="1" applyFill="1" applyBorder="1" applyAlignment="1">
      <alignment horizontal="center" vertical="center" wrapText="1"/>
    </xf>
    <xf numFmtId="0" fontId="7" fillId="14" borderId="25" xfId="0" applyFont="1" applyFill="1" applyBorder="1" applyAlignment="1">
      <alignment horizontal="center" vertical="center" wrapText="1"/>
    </xf>
    <xf numFmtId="0" fontId="31" fillId="0" borderId="58" xfId="0" applyNumberFormat="1" applyFont="1" applyFill="1" applyBorder="1" applyAlignment="1">
      <alignment horizontal="center" vertical="center" wrapText="1"/>
    </xf>
    <xf numFmtId="172" fontId="12" fillId="0" borderId="25" xfId="2" applyNumberFormat="1" applyFont="1" applyFill="1" applyBorder="1" applyAlignment="1">
      <alignment horizontal="center" vertical="center" wrapText="1"/>
    </xf>
    <xf numFmtId="0" fontId="32" fillId="0" borderId="25" xfId="2" applyNumberFormat="1" applyFont="1" applyFill="1" applyBorder="1" applyAlignment="1">
      <alignment horizontal="center" vertical="center" wrapText="1"/>
    </xf>
    <xf numFmtId="0" fontId="12" fillId="0" borderId="25" xfId="2" applyNumberFormat="1" applyFont="1" applyFill="1" applyBorder="1" applyAlignment="1">
      <alignment horizontal="center" vertical="center" wrapText="1"/>
    </xf>
    <xf numFmtId="14" fontId="12" fillId="0" borderId="25" xfId="2" applyNumberFormat="1" applyFont="1" applyFill="1" applyBorder="1" applyAlignment="1">
      <alignment horizontal="center" vertical="center" wrapText="1"/>
    </xf>
    <xf numFmtId="165" fontId="30" fillId="14" borderId="15" xfId="2" applyNumberFormat="1" applyFont="1" applyFill="1" applyBorder="1" applyAlignment="1">
      <alignment horizontal="center" vertical="center" wrapText="1"/>
    </xf>
    <xf numFmtId="172" fontId="12" fillId="0" borderId="15" xfId="2" applyNumberFormat="1" applyFont="1" applyFill="1" applyBorder="1" applyAlignment="1">
      <alignment horizontal="center" vertical="center" wrapText="1"/>
    </xf>
    <xf numFmtId="0" fontId="32" fillId="0" borderId="15" xfId="2" applyNumberFormat="1"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1" fillId="0" borderId="44" xfId="0" applyNumberFormat="1" applyFont="1" applyFill="1" applyBorder="1" applyAlignment="1">
      <alignment horizontal="center" vertical="center" wrapText="1"/>
    </xf>
    <xf numFmtId="172" fontId="12" fillId="0" borderId="16" xfId="2" applyNumberFormat="1" applyFont="1" applyFill="1" applyBorder="1" applyAlignment="1">
      <alignment horizontal="center" vertical="center" wrapText="1"/>
    </xf>
    <xf numFmtId="0" fontId="32" fillId="0" borderId="16" xfId="2" applyNumberFormat="1" applyFont="1" applyFill="1" applyBorder="1" applyAlignment="1">
      <alignment horizontal="center" vertical="center" wrapText="1"/>
    </xf>
    <xf numFmtId="0" fontId="12" fillId="0" borderId="16" xfId="2" applyNumberFormat="1" applyFont="1" applyFill="1" applyBorder="1" applyAlignment="1">
      <alignment horizontal="center" vertical="center" wrapText="1"/>
    </xf>
    <xf numFmtId="0" fontId="7" fillId="23" borderId="47" xfId="0" applyFont="1" applyFill="1" applyBorder="1" applyAlignment="1">
      <alignment horizontal="center" vertical="center" wrapText="1"/>
    </xf>
    <xf numFmtId="169" fontId="7" fillId="10" borderId="21" xfId="5" applyNumberFormat="1" applyFont="1" applyFill="1" applyBorder="1" applyAlignment="1">
      <alignment horizontal="center" vertical="center" wrapText="1"/>
    </xf>
    <xf numFmtId="165" fontId="7" fillId="10" borderId="21" xfId="2" applyNumberFormat="1" applyFont="1" applyFill="1" applyBorder="1" applyAlignment="1">
      <alignment horizontal="center" vertical="center" wrapText="1"/>
    </xf>
    <xf numFmtId="167" fontId="3" fillId="3" borderId="15" xfId="6" applyFont="1" applyFill="1" applyBorder="1" applyAlignment="1">
      <alignment horizontal="center" vertical="center" wrapText="1"/>
    </xf>
    <xf numFmtId="44" fontId="3" fillId="14" borderId="10" xfId="8" applyFont="1" applyFill="1" applyBorder="1"/>
    <xf numFmtId="165" fontId="34" fillId="18" borderId="15" xfId="2" applyNumberFormat="1" applyFont="1" applyFill="1" applyBorder="1" applyAlignment="1">
      <alignment horizontal="center" vertical="center" wrapText="1"/>
    </xf>
    <xf numFmtId="165" fontId="34" fillId="10" borderId="43" xfId="2" applyNumberFormat="1" applyFont="1" applyFill="1" applyBorder="1" applyAlignment="1">
      <alignment horizontal="center" vertical="center" wrapText="1"/>
    </xf>
    <xf numFmtId="0" fontId="3" fillId="0" borderId="46" xfId="0" applyNumberFormat="1" applyFont="1" applyFill="1" applyBorder="1" applyAlignment="1">
      <alignment horizontal="center" vertical="center" wrapText="1"/>
    </xf>
    <xf numFmtId="172" fontId="38" fillId="0" borderId="15" xfId="2" applyNumberFormat="1" applyFont="1" applyFill="1" applyBorder="1" applyAlignment="1">
      <alignment horizontal="center" vertical="center" wrapText="1"/>
    </xf>
    <xf numFmtId="0" fontId="34" fillId="0" borderId="15" xfId="2" applyNumberFormat="1" applyFont="1" applyFill="1" applyBorder="1" applyAlignment="1">
      <alignment horizontal="center" vertical="center" wrapText="1"/>
    </xf>
    <xf numFmtId="0" fontId="38" fillId="0" borderId="15" xfId="2" applyNumberFormat="1" applyFont="1" applyFill="1" applyBorder="1" applyAlignment="1">
      <alignment horizontal="center" vertical="center" wrapText="1"/>
    </xf>
    <xf numFmtId="14" fontId="38" fillId="0" borderId="15" xfId="2" applyNumberFormat="1" applyFont="1" applyFill="1" applyBorder="1" applyAlignment="1">
      <alignment horizontal="center" vertical="center" wrapText="1"/>
    </xf>
    <xf numFmtId="0" fontId="4" fillId="22" borderId="10" xfId="0" applyFont="1" applyFill="1" applyBorder="1" applyAlignment="1">
      <alignment horizontal="center" vertical="center" wrapText="1"/>
    </xf>
    <xf numFmtId="169" fontId="4" fillId="18" borderId="10" xfId="5" applyNumberFormat="1" applyFont="1" applyFill="1" applyBorder="1" applyAlignment="1">
      <alignment horizontal="center" vertical="center" wrapText="1"/>
    </xf>
    <xf numFmtId="167" fontId="3" fillId="3" borderId="10" xfId="6" applyFont="1" applyFill="1" applyBorder="1" applyAlignment="1">
      <alignment horizontal="center" vertical="center" wrapText="1"/>
    </xf>
    <xf numFmtId="165" fontId="3" fillId="18" borderId="10" xfId="2" applyNumberFormat="1" applyFont="1" applyFill="1" applyBorder="1" applyAlignment="1">
      <alignment horizontal="center" vertical="center" wrapText="1"/>
    </xf>
    <xf numFmtId="169" fontId="3" fillId="18" borderId="10" xfId="5" applyNumberFormat="1" applyFont="1" applyFill="1" applyBorder="1" applyAlignment="1">
      <alignment horizontal="center" vertical="center" wrapText="1"/>
    </xf>
    <xf numFmtId="169" fontId="1" fillId="18" borderId="10" xfId="5" applyNumberFormat="1" applyFont="1" applyFill="1" applyBorder="1" applyAlignment="1">
      <alignment horizontal="center" vertical="center" wrapText="1"/>
    </xf>
    <xf numFmtId="165" fontId="34" fillId="18" borderId="10" xfId="2" applyNumberFormat="1" applyFont="1" applyFill="1" applyBorder="1" applyAlignment="1">
      <alignment horizontal="center" vertical="center" wrapText="1"/>
    </xf>
    <xf numFmtId="165" fontId="34" fillId="10" borderId="55" xfId="2" applyNumberFormat="1" applyFont="1" applyFill="1" applyBorder="1" applyAlignment="1">
      <alignment horizontal="center" vertical="center" wrapText="1"/>
    </xf>
    <xf numFmtId="0" fontId="34" fillId="0" borderId="36" xfId="2" applyNumberFormat="1" applyFont="1" applyFill="1" applyBorder="1" applyAlignment="1">
      <alignment horizontal="center" vertical="center" wrapText="1"/>
    </xf>
    <xf numFmtId="172" fontId="38" fillId="0" borderId="10" xfId="2" applyNumberFormat="1" applyFont="1" applyFill="1" applyBorder="1" applyAlignment="1">
      <alignment horizontal="center" vertical="center" wrapText="1"/>
    </xf>
    <xf numFmtId="0" fontId="34" fillId="0" borderId="10" xfId="2" applyNumberFormat="1" applyFont="1" applyFill="1" applyBorder="1" applyAlignment="1">
      <alignment horizontal="center" vertical="center" wrapText="1"/>
    </xf>
    <xf numFmtId="0" fontId="38" fillId="0" borderId="10" xfId="2" applyNumberFormat="1" applyFont="1" applyFill="1" applyBorder="1" applyAlignment="1">
      <alignment horizontal="center" vertical="center" wrapText="1"/>
    </xf>
    <xf numFmtId="14" fontId="38" fillId="0" borderId="10" xfId="3" applyNumberFormat="1" applyFont="1" applyFill="1" applyBorder="1" applyAlignment="1">
      <alignment horizontal="center" vertical="center" wrapText="1"/>
    </xf>
    <xf numFmtId="0" fontId="32" fillId="0" borderId="36" xfId="2" applyNumberFormat="1" applyFont="1" applyFill="1" applyBorder="1" applyAlignment="1">
      <alignment horizontal="center" vertical="center" wrapText="1"/>
    </xf>
    <xf numFmtId="172" fontId="12" fillId="0" borderId="10" xfId="2" applyNumberFormat="1" applyFont="1" applyFill="1" applyBorder="1" applyAlignment="1">
      <alignment horizontal="center" vertical="center" wrapText="1"/>
    </xf>
    <xf numFmtId="0" fontId="32" fillId="0" borderId="10" xfId="2" applyNumberFormat="1" applyFont="1" applyFill="1" applyBorder="1" applyAlignment="1">
      <alignment horizontal="center" vertical="center" wrapText="1"/>
    </xf>
    <xf numFmtId="0" fontId="32" fillId="0" borderId="58" xfId="2" applyNumberFormat="1" applyFont="1" applyFill="1" applyBorder="1" applyAlignment="1">
      <alignment horizontal="center" vertical="center" wrapText="1"/>
    </xf>
    <xf numFmtId="0" fontId="13" fillId="10" borderId="10" xfId="0" applyFont="1" applyFill="1" applyBorder="1"/>
    <xf numFmtId="0" fontId="31" fillId="0" borderId="36" xfId="0" applyNumberFormat="1" applyFont="1" applyFill="1" applyBorder="1" applyAlignment="1">
      <alignment horizontal="center" vertical="center" wrapText="1"/>
    </xf>
    <xf numFmtId="14" fontId="12" fillId="0" borderId="34" xfId="2" applyNumberFormat="1" applyFont="1" applyFill="1" applyBorder="1" applyAlignment="1">
      <alignment horizontal="center" vertical="center" wrapText="1"/>
    </xf>
    <xf numFmtId="0" fontId="4" fillId="23" borderId="7" xfId="0" applyFont="1" applyFill="1" applyBorder="1" applyAlignment="1">
      <alignment horizontal="center" vertical="center" wrapText="1"/>
    </xf>
    <xf numFmtId="0" fontId="4" fillId="23" borderId="8" xfId="0" applyFont="1" applyFill="1" applyBorder="1" applyAlignment="1">
      <alignment horizontal="center" vertical="center" wrapText="1"/>
    </xf>
    <xf numFmtId="3" fontId="32" fillId="0" borderId="24" xfId="2" applyNumberFormat="1" applyFont="1" applyFill="1" applyBorder="1" applyAlignment="1">
      <alignment horizontal="center" vertical="center" wrapText="1"/>
    </xf>
    <xf numFmtId="3" fontId="12" fillId="0" borderId="24" xfId="2" applyNumberFormat="1" applyFont="1" applyFill="1" applyBorder="1" applyAlignment="1">
      <alignment horizontal="center" vertical="center" wrapText="1"/>
    </xf>
    <xf numFmtId="0" fontId="4" fillId="22" borderId="21" xfId="0" applyFont="1" applyFill="1" applyBorder="1" applyAlignment="1">
      <alignment horizontal="center" vertical="center" wrapText="1"/>
    </xf>
    <xf numFmtId="0" fontId="4" fillId="22" borderId="6" xfId="0" applyFont="1" applyFill="1" applyBorder="1" applyAlignment="1">
      <alignment horizontal="center" vertical="center" wrapText="1"/>
    </xf>
    <xf numFmtId="0" fontId="29" fillId="3" borderId="6" xfId="0" applyFont="1" applyFill="1" applyBorder="1" applyAlignment="1">
      <alignment horizontal="center" vertical="center" wrapText="1"/>
    </xf>
    <xf numFmtId="165" fontId="7" fillId="18" borderId="6" xfId="2" applyNumberFormat="1" applyFont="1" applyFill="1" applyBorder="1" applyAlignment="1">
      <alignment horizontal="center" vertical="center" wrapText="1"/>
    </xf>
    <xf numFmtId="169" fontId="7" fillId="18" borderId="6" xfId="5" applyNumberFormat="1" applyFont="1" applyFill="1" applyBorder="1" applyAlignment="1">
      <alignment horizontal="center" vertical="center" wrapText="1"/>
    </xf>
    <xf numFmtId="169" fontId="4" fillId="18" borderId="6" xfId="5" applyNumberFormat="1" applyFont="1" applyFill="1" applyBorder="1" applyAlignment="1">
      <alignment horizontal="center" vertical="center" wrapText="1"/>
    </xf>
    <xf numFmtId="165" fontId="30" fillId="18" borderId="6" xfId="2" applyNumberFormat="1" applyFont="1" applyFill="1" applyBorder="1" applyAlignment="1">
      <alignment horizontal="center" vertical="center" wrapText="1"/>
    </xf>
    <xf numFmtId="165" fontId="30" fillId="10" borderId="54" xfId="2" applyNumberFormat="1" applyFont="1" applyFill="1" applyBorder="1" applyAlignment="1">
      <alignment horizontal="center" vertical="center" wrapText="1"/>
    </xf>
    <xf numFmtId="0" fontId="31" fillId="0" borderId="3" xfId="0" applyNumberFormat="1" applyFont="1" applyFill="1" applyBorder="1" applyAlignment="1">
      <alignment horizontal="center" vertical="center" wrapText="1"/>
    </xf>
    <xf numFmtId="172" fontId="12" fillId="0" borderId="6" xfId="2" applyNumberFormat="1" applyFont="1" applyFill="1" applyBorder="1" applyAlignment="1">
      <alignment horizontal="center" vertical="center" wrapText="1"/>
    </xf>
    <xf numFmtId="0" fontId="32" fillId="0" borderId="6" xfId="2" applyNumberFormat="1" applyFont="1" applyFill="1" applyBorder="1" applyAlignment="1">
      <alignment horizontal="center" vertical="center" wrapText="1"/>
    </xf>
    <xf numFmtId="0" fontId="12" fillId="0" borderId="6" xfId="2" applyNumberFormat="1" applyFont="1" applyFill="1" applyBorder="1" applyAlignment="1">
      <alignment horizontal="center" vertical="center" wrapText="1"/>
    </xf>
    <xf numFmtId="14" fontId="12" fillId="0" borderId="6" xfId="2" applyNumberFormat="1" applyFont="1" applyFill="1" applyBorder="1" applyAlignment="1">
      <alignment horizontal="center" vertical="center" wrapText="1"/>
    </xf>
    <xf numFmtId="165" fontId="30" fillId="10" borderId="10" xfId="2" applyNumberFormat="1" applyFont="1" applyFill="1" applyBorder="1" applyAlignment="1">
      <alignment horizontal="center" vertical="center" wrapText="1"/>
    </xf>
    <xf numFmtId="0" fontId="31" fillId="0" borderId="10" xfId="0" applyNumberFormat="1" applyFont="1" applyFill="1" applyBorder="1" applyAlignment="1">
      <alignment horizontal="center" vertical="center" wrapText="1"/>
    </xf>
    <xf numFmtId="14" fontId="4" fillId="0" borderId="21" xfId="5" applyNumberFormat="1" applyFont="1" applyFill="1" applyBorder="1" applyAlignment="1">
      <alignment horizontal="center" vertical="center" wrapText="1"/>
    </xf>
    <xf numFmtId="0" fontId="7" fillId="23" borderId="23" xfId="0" applyFont="1" applyFill="1" applyBorder="1" applyAlignment="1">
      <alignment horizontal="center" vertical="center" wrapText="1"/>
    </xf>
    <xf numFmtId="172" fontId="14" fillId="0" borderId="24" xfId="2" applyNumberFormat="1" applyFont="1" applyFill="1" applyBorder="1" applyAlignment="1">
      <alignment horizontal="center" vertical="center" wrapText="1"/>
    </xf>
    <xf numFmtId="165" fontId="9" fillId="10" borderId="29" xfId="2" applyNumberFormat="1" applyFont="1" applyFill="1" applyBorder="1" applyAlignment="1">
      <alignment horizontal="center" vertical="center" wrapText="1"/>
    </xf>
    <xf numFmtId="165" fontId="10" fillId="10" borderId="29" xfId="2" applyNumberFormat="1" applyFont="1" applyFill="1" applyBorder="1" applyAlignment="1">
      <alignment horizontal="center" vertical="center" wrapText="1"/>
    </xf>
    <xf numFmtId="43" fontId="15" fillId="0" borderId="29" xfId="10" applyFont="1" applyFill="1" applyBorder="1" applyAlignment="1">
      <alignment horizontal="center" vertical="center" wrapText="1"/>
    </xf>
    <xf numFmtId="169" fontId="13" fillId="14" borderId="15" xfId="5" applyNumberFormat="1" applyFont="1" applyFill="1" applyBorder="1" applyAlignment="1">
      <alignment horizontal="center" vertical="center" wrapText="1"/>
    </xf>
    <xf numFmtId="0" fontId="15" fillId="0" borderId="8" xfId="5" applyNumberFormat="1" applyFont="1" applyFill="1" applyBorder="1" applyAlignment="1">
      <alignment horizontal="center" vertical="center" wrapText="1"/>
    </xf>
    <xf numFmtId="0" fontId="4" fillId="24" borderId="8" xfId="0" applyFont="1" applyFill="1" applyBorder="1" applyAlignment="1">
      <alignment horizontal="center" vertical="center" wrapText="1"/>
    </xf>
    <xf numFmtId="43" fontId="15" fillId="0" borderId="15" xfId="10" applyFont="1" applyFill="1" applyBorder="1" applyAlignment="1">
      <alignment horizontal="center" vertical="center" wrapText="1"/>
    </xf>
    <xf numFmtId="165" fontId="9" fillId="10" borderId="15" xfId="2" applyNumberFormat="1" applyFont="1" applyFill="1" applyBorder="1" applyAlignment="1">
      <alignment horizontal="center" vertical="center" wrapText="1"/>
    </xf>
    <xf numFmtId="165" fontId="10" fillId="10" borderId="15" xfId="2" applyNumberFormat="1" applyFont="1" applyFill="1" applyBorder="1" applyAlignment="1">
      <alignment horizontal="center" vertical="center" wrapText="1"/>
    </xf>
    <xf numFmtId="165" fontId="9" fillId="10" borderId="24" xfId="2" applyNumberFormat="1" applyFont="1" applyFill="1" applyBorder="1" applyAlignment="1">
      <alignment horizontal="center" vertical="center" wrapText="1"/>
    </xf>
    <xf numFmtId="165" fontId="10" fillId="10" borderId="24" xfId="2" applyNumberFormat="1" applyFont="1" applyFill="1" applyBorder="1" applyAlignment="1">
      <alignment horizontal="center" vertical="center" wrapText="1"/>
    </xf>
    <xf numFmtId="43" fontId="15" fillId="0" borderId="24" xfId="10" applyFont="1" applyFill="1" applyBorder="1" applyAlignment="1">
      <alignment horizontal="center" vertical="center" wrapText="1"/>
    </xf>
    <xf numFmtId="0" fontId="7" fillId="23" borderId="38" xfId="0" applyFont="1" applyFill="1" applyBorder="1" applyAlignment="1">
      <alignment horizontal="center" vertical="center" wrapText="1"/>
    </xf>
    <xf numFmtId="0" fontId="15" fillId="0" borderId="29" xfId="4" applyNumberFormat="1" applyFont="1" applyFill="1" applyBorder="1" applyAlignment="1">
      <alignment horizontal="center" vertical="center" wrapText="1"/>
    </xf>
    <xf numFmtId="0" fontId="15" fillId="0" borderId="16" xfId="4" applyNumberFormat="1" applyFont="1" applyFill="1" applyBorder="1" applyAlignment="1">
      <alignment horizontal="center" vertical="center" wrapText="1"/>
    </xf>
    <xf numFmtId="0" fontId="7" fillId="23" borderId="33" xfId="0" applyFont="1" applyFill="1" applyBorder="1" applyAlignment="1">
      <alignment horizontal="center" vertical="center" wrapText="1"/>
    </xf>
    <xf numFmtId="0" fontId="7" fillId="23" borderId="21" xfId="0" applyFont="1" applyFill="1" applyBorder="1" applyAlignment="1">
      <alignment horizontal="center" vertical="center" wrapText="1"/>
    </xf>
    <xf numFmtId="0" fontId="7" fillId="26" borderId="32" xfId="0" applyFont="1" applyFill="1" applyBorder="1" applyAlignment="1">
      <alignment horizontal="center" vertical="center" wrapText="1"/>
    </xf>
    <xf numFmtId="0" fontId="4" fillId="27" borderId="25" xfId="0" applyFont="1" applyFill="1" applyBorder="1" applyAlignment="1">
      <alignment horizontal="center" vertical="center" wrapText="1"/>
    </xf>
    <xf numFmtId="0" fontId="4" fillId="28" borderId="25" xfId="0" applyFont="1" applyFill="1" applyBorder="1" applyAlignment="1">
      <alignment horizontal="center" vertical="center" wrapText="1"/>
    </xf>
    <xf numFmtId="0" fontId="4" fillId="14" borderId="25" xfId="0" applyFont="1" applyFill="1" applyBorder="1" applyAlignment="1">
      <alignment vertical="center" wrapText="1"/>
    </xf>
    <xf numFmtId="165" fontId="9" fillId="14" borderId="25" xfId="2" applyNumberFormat="1" applyFont="1" applyFill="1" applyBorder="1" applyAlignment="1">
      <alignment vertical="center" wrapText="1"/>
    </xf>
    <xf numFmtId="169" fontId="9" fillId="14" borderId="25" xfId="5" applyNumberFormat="1" applyFont="1" applyFill="1" applyBorder="1" applyAlignment="1">
      <alignment horizontal="center" vertical="center" wrapText="1"/>
    </xf>
    <xf numFmtId="169" fontId="28" fillId="14" borderId="25" xfId="5" applyNumberFormat="1" applyFont="1" applyFill="1" applyBorder="1" applyAlignment="1">
      <alignment horizontal="center" vertical="center" wrapText="1"/>
    </xf>
    <xf numFmtId="165" fontId="10" fillId="14" borderId="25" xfId="2" applyNumberFormat="1" applyFont="1" applyFill="1" applyBorder="1" applyAlignment="1">
      <alignment vertical="center" wrapText="1"/>
    </xf>
    <xf numFmtId="14" fontId="15" fillId="0" borderId="25" xfId="5" applyNumberFormat="1" applyFont="1" applyFill="1" applyBorder="1" applyAlignment="1">
      <alignment horizontal="center" vertical="center" wrapText="1"/>
    </xf>
    <xf numFmtId="0" fontId="7" fillId="26" borderId="38" xfId="0" applyFont="1" applyFill="1" applyBorder="1" applyAlignment="1">
      <alignment horizontal="center" vertical="center" wrapText="1"/>
    </xf>
    <xf numFmtId="0" fontId="4" fillId="27" borderId="16" xfId="0" applyFont="1" applyFill="1" applyBorder="1" applyAlignment="1">
      <alignment horizontal="center" vertical="center" wrapText="1"/>
    </xf>
    <xf numFmtId="0" fontId="4" fillId="28" borderId="16" xfId="0" applyFont="1" applyFill="1" applyBorder="1" applyAlignment="1">
      <alignment horizontal="center" vertical="center" wrapText="1"/>
    </xf>
    <xf numFmtId="165" fontId="9" fillId="14" borderId="16" xfId="2" applyNumberFormat="1" applyFont="1" applyFill="1" applyBorder="1" applyAlignment="1">
      <alignment vertical="center" wrapText="1"/>
    </xf>
    <xf numFmtId="169" fontId="9" fillId="14" borderId="16" xfId="5" applyNumberFormat="1" applyFont="1" applyFill="1" applyBorder="1" applyAlignment="1">
      <alignment horizontal="center" vertical="center" wrapText="1"/>
    </xf>
    <xf numFmtId="169" fontId="4" fillId="14" borderId="16" xfId="5" applyNumberFormat="1" applyFont="1" applyFill="1" applyBorder="1" applyAlignment="1">
      <alignment horizontal="center" vertical="center" wrapText="1"/>
    </xf>
    <xf numFmtId="0" fontId="7" fillId="26" borderId="18" xfId="0" applyFont="1" applyFill="1" applyBorder="1" applyAlignment="1">
      <alignment horizontal="center" vertical="center" wrapText="1"/>
    </xf>
    <xf numFmtId="0" fontId="4" fillId="27" borderId="10" xfId="0" applyFont="1" applyFill="1" applyBorder="1" applyAlignment="1">
      <alignment horizontal="center" vertical="center" wrapText="1"/>
    </xf>
    <xf numFmtId="0" fontId="4" fillId="28" borderId="10" xfId="0" applyFont="1" applyFill="1" applyBorder="1" applyAlignment="1">
      <alignment horizontal="center" vertical="center" wrapText="1"/>
    </xf>
    <xf numFmtId="0" fontId="4" fillId="14" borderId="10" xfId="0" applyFont="1" applyFill="1" applyBorder="1" applyAlignment="1">
      <alignment vertical="center" wrapText="1"/>
    </xf>
    <xf numFmtId="165" fontId="9" fillId="14" borderId="10" xfId="2" applyNumberFormat="1" applyFont="1" applyFill="1" applyBorder="1" applyAlignment="1">
      <alignment vertical="center" wrapText="1"/>
    </xf>
    <xf numFmtId="169" fontId="9" fillId="14" borderId="10" xfId="5" applyNumberFormat="1" applyFont="1" applyFill="1" applyBorder="1" applyAlignment="1">
      <alignment horizontal="center" vertical="center" wrapText="1"/>
    </xf>
    <xf numFmtId="169" fontId="4" fillId="14" borderId="10" xfId="5" applyNumberFormat="1" applyFont="1" applyFill="1" applyBorder="1" applyAlignment="1">
      <alignment horizontal="center" vertical="center" wrapText="1"/>
    </xf>
    <xf numFmtId="165" fontId="10" fillId="14" borderId="10" xfId="2" applyNumberFormat="1" applyFont="1" applyFill="1" applyBorder="1" applyAlignment="1">
      <alignment vertical="center" wrapText="1"/>
    </xf>
    <xf numFmtId="0" fontId="4" fillId="0" borderId="10" xfId="0" applyFont="1" applyBorder="1" applyAlignment="1">
      <alignment vertical="center" wrapText="1"/>
    </xf>
    <xf numFmtId="0" fontId="7" fillId="26" borderId="14" xfId="0" applyFont="1" applyFill="1" applyBorder="1" applyAlignment="1">
      <alignment horizontal="center" vertical="center" wrapText="1"/>
    </xf>
    <xf numFmtId="0" fontId="4" fillId="27" borderId="15" xfId="0" applyFont="1" applyFill="1" applyBorder="1" applyAlignment="1">
      <alignment horizontal="center" vertical="center" wrapText="1"/>
    </xf>
    <xf numFmtId="0" fontId="4" fillId="28" borderId="15" xfId="0" applyFont="1" applyFill="1" applyBorder="1" applyAlignment="1">
      <alignment horizontal="center" vertical="center" wrapText="1"/>
    </xf>
    <xf numFmtId="0" fontId="4" fillId="14" borderId="15" xfId="0" applyFont="1" applyFill="1" applyBorder="1" applyAlignment="1">
      <alignment vertical="center" wrapText="1"/>
    </xf>
    <xf numFmtId="165" fontId="9" fillId="14" borderId="15" xfId="2" applyNumberFormat="1" applyFont="1" applyFill="1" applyBorder="1" applyAlignment="1">
      <alignment vertical="center" wrapText="1"/>
    </xf>
    <xf numFmtId="169" fontId="9" fillId="14" borderId="15" xfId="5" applyNumberFormat="1" applyFont="1" applyFill="1" applyBorder="1" applyAlignment="1">
      <alignment horizontal="center" vertical="center" wrapText="1"/>
    </xf>
    <xf numFmtId="169" fontId="4" fillId="14" borderId="15" xfId="5" applyNumberFormat="1" applyFont="1" applyFill="1" applyBorder="1" applyAlignment="1">
      <alignment horizontal="center" vertical="center" wrapText="1"/>
    </xf>
    <xf numFmtId="165" fontId="10" fillId="14" borderId="15" xfId="2" applyNumberFormat="1" applyFont="1" applyFill="1" applyBorder="1" applyAlignment="1">
      <alignment vertical="center" wrapText="1"/>
    </xf>
    <xf numFmtId="0" fontId="35" fillId="0" borderId="15" xfId="0" applyNumberFormat="1" applyFont="1" applyFill="1" applyBorder="1" applyAlignment="1" applyProtection="1">
      <alignment horizontal="center" vertical="center" wrapText="1"/>
    </xf>
    <xf numFmtId="0" fontId="35" fillId="0" borderId="10" xfId="0" applyNumberFormat="1" applyFont="1" applyFill="1" applyBorder="1" applyAlignment="1" applyProtection="1">
      <alignment horizontal="center" vertical="center" wrapText="1"/>
    </xf>
    <xf numFmtId="0" fontId="14" fillId="0" borderId="10" xfId="0" applyNumberFormat="1" applyFont="1" applyFill="1" applyBorder="1" applyAlignment="1" applyProtection="1">
      <alignment horizontal="center" vertical="center" wrapText="1"/>
    </xf>
    <xf numFmtId="14" fontId="14" fillId="0" borderId="10" xfId="0" applyNumberFormat="1" applyFont="1" applyFill="1" applyBorder="1" applyAlignment="1">
      <alignment horizontal="center" vertical="center" wrapText="1"/>
    </xf>
    <xf numFmtId="0" fontId="7" fillId="26" borderId="47" xfId="0" applyFont="1" applyFill="1" applyBorder="1" applyAlignment="1">
      <alignment horizontal="center" vertical="center" wrapText="1"/>
    </xf>
    <xf numFmtId="0" fontId="4" fillId="27" borderId="21" xfId="0" applyFont="1" applyFill="1" applyBorder="1" applyAlignment="1">
      <alignment horizontal="center" vertical="center" wrapText="1"/>
    </xf>
    <xf numFmtId="0" fontId="4" fillId="28" borderId="21" xfId="0" applyFont="1" applyFill="1" applyBorder="1" applyAlignment="1">
      <alignment horizontal="center" vertical="center" wrapText="1"/>
    </xf>
    <xf numFmtId="0" fontId="4" fillId="14" borderId="21" xfId="0" applyFont="1" applyFill="1" applyBorder="1" applyAlignment="1">
      <alignment vertical="center" wrapText="1"/>
    </xf>
    <xf numFmtId="0" fontId="35" fillId="0" borderId="21" xfId="0" applyNumberFormat="1" applyFont="1" applyFill="1" applyBorder="1" applyAlignment="1" applyProtection="1">
      <alignment horizontal="center" vertical="center" wrapText="1"/>
    </xf>
    <xf numFmtId="0" fontId="4" fillId="29" borderId="16" xfId="0" applyFont="1" applyFill="1" applyBorder="1" applyAlignment="1">
      <alignment horizontal="center" vertical="center" wrapText="1"/>
    </xf>
    <xf numFmtId="0" fontId="4" fillId="29" borderId="10" xfId="0" applyFont="1" applyFill="1" applyBorder="1" applyAlignment="1">
      <alignment horizontal="center" vertical="center" wrapText="1"/>
    </xf>
    <xf numFmtId="169" fontId="28" fillId="10" borderId="10" xfId="5" applyNumberFormat="1" applyFont="1" applyFill="1" applyBorder="1" applyAlignment="1">
      <alignment horizontal="center" vertical="center" wrapText="1"/>
    </xf>
    <xf numFmtId="14" fontId="35" fillId="0" borderId="10" xfId="0" applyNumberFormat="1" applyFont="1" applyFill="1" applyBorder="1" applyAlignment="1">
      <alignment horizontal="center" vertical="center" wrapText="1"/>
    </xf>
    <xf numFmtId="0" fontId="7" fillId="26" borderId="20" xfId="0" applyFont="1" applyFill="1" applyBorder="1" applyAlignment="1">
      <alignment horizontal="center" vertical="center" wrapText="1"/>
    </xf>
    <xf numFmtId="0" fontId="4" fillId="27" borderId="6" xfId="0" applyFont="1" applyFill="1" applyBorder="1" applyAlignment="1">
      <alignment horizontal="center" vertical="center" wrapText="1"/>
    </xf>
    <xf numFmtId="0" fontId="4" fillId="29" borderId="6" xfId="0" applyFont="1" applyFill="1" applyBorder="1" applyAlignment="1">
      <alignment horizontal="center" vertical="center" wrapText="1"/>
    </xf>
    <xf numFmtId="0" fontId="4" fillId="14" borderId="6" xfId="0" applyFont="1" applyFill="1" applyBorder="1" applyAlignment="1">
      <alignment vertical="center" wrapText="1"/>
    </xf>
    <xf numFmtId="0" fontId="7" fillId="26" borderId="23" xfId="0" applyFont="1" applyFill="1" applyBorder="1" applyAlignment="1">
      <alignment horizontal="center" vertical="top" wrapText="1"/>
    </xf>
    <xf numFmtId="0" fontId="4" fillId="27" borderId="24" xfId="0" applyFont="1" applyFill="1" applyBorder="1" applyAlignment="1">
      <alignment horizontal="center" vertical="top" wrapText="1"/>
    </xf>
    <xf numFmtId="0" fontId="4" fillId="29" borderId="24" xfId="0" applyFont="1" applyFill="1" applyBorder="1" applyAlignment="1">
      <alignment horizontal="center" vertical="top" wrapText="1"/>
    </xf>
    <xf numFmtId="0" fontId="4" fillId="14" borderId="24" xfId="0" applyFont="1" applyFill="1" applyBorder="1" applyAlignment="1">
      <alignment wrapText="1"/>
    </xf>
    <xf numFmtId="0" fontId="7" fillId="26" borderId="33" xfId="0" applyFont="1" applyFill="1" applyBorder="1" applyAlignment="1">
      <alignment horizontal="center" vertical="center" wrapText="1"/>
    </xf>
    <xf numFmtId="0" fontId="4" fillId="27" borderId="29" xfId="0" applyFont="1" applyFill="1" applyBorder="1" applyAlignment="1">
      <alignment horizontal="center" vertical="center" wrapText="1"/>
    </xf>
    <xf numFmtId="0" fontId="4" fillId="29" borderId="29" xfId="0" applyFont="1" applyFill="1" applyBorder="1" applyAlignment="1">
      <alignment horizontal="center" vertical="center" wrapText="1"/>
    </xf>
    <xf numFmtId="0" fontId="4" fillId="14" borderId="29" xfId="0" applyFont="1" applyFill="1" applyBorder="1" applyAlignment="1">
      <alignment vertical="center" wrapText="1"/>
    </xf>
    <xf numFmtId="0" fontId="7" fillId="26" borderId="7" xfId="0" applyFont="1" applyFill="1" applyBorder="1" applyAlignment="1">
      <alignment horizontal="center" vertical="top" wrapText="1"/>
    </xf>
    <xf numFmtId="0" fontId="4" fillId="27" borderId="15" xfId="0" applyFont="1" applyFill="1" applyBorder="1" applyAlignment="1">
      <alignment horizontal="center" vertical="top" wrapText="1"/>
    </xf>
    <xf numFmtId="0" fontId="4" fillId="29" borderId="15" xfId="0" applyFont="1" applyFill="1" applyBorder="1" applyAlignment="1">
      <alignment horizontal="center" vertical="top" wrapText="1"/>
    </xf>
    <xf numFmtId="0" fontId="4" fillId="14" borderId="8" xfId="0" applyFont="1" applyFill="1" applyBorder="1" applyAlignment="1">
      <alignment wrapText="1"/>
    </xf>
    <xf numFmtId="44" fontId="13" fillId="14" borderId="8" xfId="8" applyFont="1" applyFill="1" applyBorder="1"/>
    <xf numFmtId="44" fontId="13" fillId="14" borderId="9" xfId="8" applyFont="1" applyFill="1" applyBorder="1"/>
    <xf numFmtId="14" fontId="15" fillId="0" borderId="8" xfId="2" applyNumberFormat="1" applyFont="1" applyFill="1" applyBorder="1" applyAlignment="1">
      <alignment horizontal="center" vertical="center" wrapText="1"/>
    </xf>
    <xf numFmtId="0" fontId="7" fillId="26" borderId="18" xfId="0" applyFont="1" applyFill="1" applyBorder="1" applyAlignment="1">
      <alignment horizontal="center" vertical="top" wrapText="1"/>
    </xf>
    <xf numFmtId="0" fontId="4" fillId="27" borderId="10" xfId="0" applyFont="1" applyFill="1" applyBorder="1" applyAlignment="1">
      <alignment horizontal="center" vertical="top" wrapText="1"/>
    </xf>
    <xf numFmtId="0" fontId="4" fillId="29" borderId="10" xfId="0" applyFont="1" applyFill="1" applyBorder="1" applyAlignment="1">
      <alignment horizontal="center" vertical="top" wrapText="1"/>
    </xf>
    <xf numFmtId="0" fontId="4" fillId="14" borderId="10" xfId="0" applyFont="1" applyFill="1" applyBorder="1" applyAlignment="1">
      <alignment wrapText="1"/>
    </xf>
    <xf numFmtId="0" fontId="7" fillId="26" borderId="47" xfId="0" applyFont="1" applyFill="1" applyBorder="1" applyAlignment="1">
      <alignment horizontal="center" vertical="top" wrapText="1"/>
    </xf>
    <xf numFmtId="0" fontId="4" fillId="27" borderId="21" xfId="0" applyFont="1" applyFill="1" applyBorder="1" applyAlignment="1">
      <alignment horizontal="center" vertical="top" wrapText="1"/>
    </xf>
    <xf numFmtId="0" fontId="4" fillId="29" borderId="21" xfId="0" applyFont="1" applyFill="1" applyBorder="1" applyAlignment="1">
      <alignment horizontal="center" vertical="top" wrapText="1"/>
    </xf>
    <xf numFmtId="0" fontId="4" fillId="14" borderId="21" xfId="0" applyFont="1" applyFill="1" applyBorder="1" applyAlignment="1">
      <alignment wrapText="1"/>
    </xf>
    <xf numFmtId="169" fontId="13" fillId="14" borderId="29" xfId="5" applyNumberFormat="1" applyFont="1" applyFill="1" applyBorder="1" applyAlignment="1">
      <alignment horizontal="center" vertical="center" wrapText="1"/>
    </xf>
    <xf numFmtId="0" fontId="4" fillId="29" borderId="15" xfId="0" applyFont="1" applyFill="1" applyBorder="1" applyAlignment="1">
      <alignment horizontal="center" vertical="center" wrapText="1"/>
    </xf>
    <xf numFmtId="0" fontId="4" fillId="29" borderId="21" xfId="0" applyFont="1" applyFill="1" applyBorder="1" applyAlignment="1">
      <alignment horizontal="center" vertical="center" wrapText="1"/>
    </xf>
    <xf numFmtId="0" fontId="7" fillId="26" borderId="25" xfId="0" applyFont="1" applyFill="1" applyBorder="1" applyAlignment="1">
      <alignment horizontal="center" vertical="top" wrapText="1"/>
    </xf>
    <xf numFmtId="0" fontId="4" fillId="27" borderId="25" xfId="0" applyFont="1" applyFill="1" applyBorder="1" applyAlignment="1">
      <alignment horizontal="center" vertical="top" wrapText="1"/>
    </xf>
    <xf numFmtId="0" fontId="4" fillId="29" borderId="25" xfId="0" applyFont="1" applyFill="1" applyBorder="1" applyAlignment="1">
      <alignment horizontal="center" vertical="top" wrapText="1"/>
    </xf>
    <xf numFmtId="0" fontId="4" fillId="14" borderId="25" xfId="0" applyFont="1" applyFill="1" applyBorder="1" applyAlignment="1">
      <alignment vertical="top" wrapText="1"/>
    </xf>
    <xf numFmtId="0" fontId="4" fillId="14" borderId="25" xfId="0" applyFont="1" applyFill="1" applyBorder="1" applyAlignment="1">
      <alignment wrapText="1"/>
    </xf>
    <xf numFmtId="169" fontId="28" fillId="10" borderId="8" xfId="5" applyNumberFormat="1" applyFont="1" applyFill="1" applyBorder="1" applyAlignment="1">
      <alignment horizontal="center" vertical="center" wrapText="1"/>
    </xf>
    <xf numFmtId="165" fontId="39" fillId="10" borderId="8" xfId="2" applyNumberFormat="1" applyFont="1" applyFill="1" applyBorder="1" applyAlignment="1">
      <alignment vertical="center" wrapText="1"/>
    </xf>
    <xf numFmtId="0" fontId="14" fillId="0" borderId="8" xfId="0" applyNumberFormat="1" applyFont="1" applyFill="1" applyBorder="1" applyAlignment="1">
      <alignment horizontal="center" vertical="center" wrapText="1"/>
    </xf>
    <xf numFmtId="0" fontId="7" fillId="26" borderId="38" xfId="0" applyFont="1" applyFill="1" applyBorder="1" applyAlignment="1">
      <alignment horizontal="center" vertical="top" wrapText="1"/>
    </xf>
    <xf numFmtId="0" fontId="4" fillId="27" borderId="16" xfId="0" applyFont="1" applyFill="1" applyBorder="1" applyAlignment="1">
      <alignment horizontal="center" vertical="top" wrapText="1"/>
    </xf>
    <xf numFmtId="0" fontId="4" fillId="29" borderId="16" xfId="0" applyFont="1" applyFill="1" applyBorder="1" applyAlignment="1">
      <alignment horizontal="center" vertical="top" wrapText="1"/>
    </xf>
    <xf numFmtId="0" fontId="4" fillId="14" borderId="16" xfId="0" applyFont="1" applyFill="1" applyBorder="1" applyAlignment="1">
      <alignment wrapText="1"/>
    </xf>
    <xf numFmtId="0" fontId="7" fillId="26" borderId="32" xfId="0" applyFont="1" applyFill="1" applyBorder="1" applyAlignment="1">
      <alignment horizontal="center" vertical="top" wrapText="1"/>
    </xf>
    <xf numFmtId="0" fontId="9" fillId="15" borderId="25" xfId="5" applyNumberFormat="1" applyFont="1" applyFill="1" applyBorder="1" applyAlignment="1">
      <alignment horizontal="center" vertical="center" wrapText="1"/>
    </xf>
    <xf numFmtId="0" fontId="15" fillId="0" borderId="25" xfId="2" applyNumberFormat="1" applyFont="1" applyFill="1" applyBorder="1" applyAlignment="1">
      <alignment horizontal="center" vertical="center" wrapText="1"/>
    </xf>
    <xf numFmtId="0" fontId="7" fillId="26" borderId="23" xfId="0" applyFont="1" applyFill="1" applyBorder="1" applyAlignment="1">
      <alignment horizontal="center" vertical="center" wrapText="1"/>
    </xf>
    <xf numFmtId="0" fontId="4" fillId="27" borderId="24" xfId="0" applyFont="1" applyFill="1" applyBorder="1" applyAlignment="1">
      <alignment horizontal="center" vertical="center" wrapText="1"/>
    </xf>
    <xf numFmtId="0" fontId="4" fillId="29" borderId="24" xfId="0" applyFont="1" applyFill="1" applyBorder="1" applyAlignment="1">
      <alignment horizontal="center" vertical="center" wrapText="1"/>
    </xf>
    <xf numFmtId="0" fontId="4" fillId="14" borderId="24" xfId="0" applyFont="1" applyFill="1" applyBorder="1" applyAlignment="1">
      <alignment vertical="center" wrapText="1"/>
    </xf>
    <xf numFmtId="0" fontId="7" fillId="26" borderId="7" xfId="0" applyFont="1" applyFill="1" applyBorder="1" applyAlignment="1">
      <alignment horizontal="center" vertical="center" wrapText="1"/>
    </xf>
    <xf numFmtId="0" fontId="4" fillId="27" borderId="8" xfId="0" applyFont="1" applyFill="1" applyBorder="1" applyAlignment="1">
      <alignment horizontal="center" vertical="center" wrapText="1"/>
    </xf>
    <xf numFmtId="0" fontId="4" fillId="29" borderId="8" xfId="0" applyFont="1" applyFill="1" applyBorder="1" applyAlignment="1">
      <alignment horizontal="center" vertical="center" wrapText="1"/>
    </xf>
    <xf numFmtId="0" fontId="4" fillId="14" borderId="8" xfId="0" applyFont="1" applyFill="1" applyBorder="1" applyAlignment="1">
      <alignment vertical="center" wrapText="1"/>
    </xf>
    <xf numFmtId="165" fontId="9" fillId="14" borderId="8" xfId="2" applyNumberFormat="1" applyFont="1" applyFill="1" applyBorder="1" applyAlignment="1">
      <alignment vertical="center" wrapText="1"/>
    </xf>
    <xf numFmtId="169" fontId="9" fillId="14" borderId="8" xfId="5" applyNumberFormat="1" applyFont="1" applyFill="1" applyBorder="1" applyAlignment="1">
      <alignment horizontal="center" vertical="center" wrapText="1"/>
    </xf>
    <xf numFmtId="169" fontId="4" fillId="14" borderId="8" xfId="5" applyNumberFormat="1" applyFont="1" applyFill="1" applyBorder="1" applyAlignment="1">
      <alignment horizontal="center" vertical="center" wrapText="1"/>
    </xf>
    <xf numFmtId="165" fontId="10" fillId="14" borderId="8" xfId="2" applyNumberFormat="1" applyFont="1" applyFill="1" applyBorder="1" applyAlignment="1">
      <alignment vertical="center" wrapText="1"/>
    </xf>
    <xf numFmtId="165" fontId="9" fillId="14" borderId="21" xfId="2" applyNumberFormat="1" applyFont="1" applyFill="1" applyBorder="1" applyAlignment="1">
      <alignment vertical="center" wrapText="1"/>
    </xf>
    <xf numFmtId="169" fontId="9" fillId="14" borderId="21" xfId="5" applyNumberFormat="1" applyFont="1" applyFill="1" applyBorder="1" applyAlignment="1">
      <alignment horizontal="center" vertical="center" wrapText="1"/>
    </xf>
    <xf numFmtId="169" fontId="4" fillId="14" borderId="21" xfId="5" applyNumberFormat="1" applyFont="1" applyFill="1" applyBorder="1" applyAlignment="1">
      <alignment horizontal="center" vertical="center" wrapText="1"/>
    </xf>
    <xf numFmtId="0" fontId="4" fillId="14" borderId="0" xfId="0" applyFont="1" applyFill="1" applyAlignment="1">
      <alignment vertical="center" wrapText="1"/>
    </xf>
    <xf numFmtId="0" fontId="7" fillId="26" borderId="16" xfId="0" applyFont="1" applyFill="1" applyBorder="1" applyAlignment="1">
      <alignment horizontal="center" vertical="center" wrapText="1"/>
    </xf>
    <xf numFmtId="0" fontId="7" fillId="26" borderId="10" xfId="0" applyFont="1" applyFill="1" applyBorder="1" applyAlignment="1">
      <alignment horizontal="center" vertical="center" wrapText="1"/>
    </xf>
    <xf numFmtId="0" fontId="7" fillId="26" borderId="14" xfId="0" applyFont="1" applyFill="1" applyBorder="1" applyAlignment="1">
      <alignment horizontal="center" vertical="top" wrapText="1"/>
    </xf>
    <xf numFmtId="0" fontId="4" fillId="28" borderId="15" xfId="0" applyFont="1" applyFill="1" applyBorder="1" applyAlignment="1">
      <alignment horizontal="center" vertical="top" wrapText="1"/>
    </xf>
    <xf numFmtId="0" fontId="4" fillId="14" borderId="15" xfId="0" applyFont="1" applyFill="1" applyBorder="1" applyAlignment="1">
      <alignment wrapText="1"/>
    </xf>
    <xf numFmtId="0" fontId="7" fillId="26" borderId="20" xfId="0" applyFont="1" applyFill="1" applyBorder="1" applyAlignment="1">
      <alignment horizontal="center" vertical="top" wrapText="1"/>
    </xf>
    <xf numFmtId="0" fontId="4" fillId="27" borderId="6" xfId="0" applyFont="1" applyFill="1" applyBorder="1" applyAlignment="1">
      <alignment horizontal="center" vertical="top" wrapText="1"/>
    </xf>
    <xf numFmtId="0" fontId="4" fillId="28" borderId="6" xfId="0" applyFont="1" applyFill="1" applyBorder="1" applyAlignment="1">
      <alignment horizontal="center" vertical="top" wrapText="1"/>
    </xf>
    <xf numFmtId="0" fontId="4" fillId="14" borderId="6" xfId="0" applyFont="1" applyFill="1" applyBorder="1" applyAlignment="1">
      <alignment wrapText="1"/>
    </xf>
    <xf numFmtId="169" fontId="28" fillId="10" borderId="6" xfId="5" applyNumberFormat="1" applyFont="1" applyFill="1" applyBorder="1" applyAlignment="1">
      <alignment horizontal="center" vertical="center" wrapText="1"/>
    </xf>
    <xf numFmtId="168" fontId="15" fillId="0" borderId="15" xfId="7" applyFont="1" applyFill="1" applyBorder="1" applyAlignment="1">
      <alignment horizontal="center" vertical="center" wrapText="1"/>
    </xf>
    <xf numFmtId="14" fontId="15" fillId="0" borderId="15" xfId="7" applyNumberFormat="1" applyFont="1" applyFill="1" applyBorder="1" applyAlignment="1">
      <alignment horizontal="center" vertical="center" wrapText="1"/>
    </xf>
    <xf numFmtId="0" fontId="4" fillId="28" borderId="21" xfId="0" applyFont="1" applyFill="1" applyBorder="1" applyAlignment="1">
      <alignment horizontal="center" vertical="top" wrapText="1"/>
    </xf>
    <xf numFmtId="0" fontId="4" fillId="28" borderId="24" xfId="0" applyFont="1" applyFill="1" applyBorder="1" applyAlignment="1">
      <alignment horizontal="center" vertical="top" wrapText="1"/>
    </xf>
    <xf numFmtId="14" fontId="15" fillId="0" borderId="24" xfId="3" applyNumberFormat="1" applyFont="1" applyFill="1" applyBorder="1" applyAlignment="1">
      <alignment horizontal="center" vertical="center" wrapText="1"/>
    </xf>
    <xf numFmtId="0" fontId="4" fillId="28" borderId="16" xfId="0" applyFont="1" applyFill="1" applyBorder="1" applyAlignment="1">
      <alignment horizontal="center" vertical="top" wrapText="1"/>
    </xf>
    <xf numFmtId="0" fontId="15" fillId="0" borderId="16" xfId="0" applyNumberFormat="1" applyFont="1" applyFill="1" applyBorder="1" applyAlignment="1">
      <alignment horizontal="center" vertical="center"/>
    </xf>
    <xf numFmtId="0" fontId="15" fillId="0" borderId="16" xfId="0" applyFont="1" applyFill="1" applyBorder="1" applyAlignment="1">
      <alignment horizontal="center" vertical="center"/>
    </xf>
    <xf numFmtId="14" fontId="15" fillId="0" borderId="16" xfId="0" applyNumberFormat="1" applyFont="1" applyFill="1" applyBorder="1" applyAlignment="1">
      <alignment horizontal="center" vertical="center"/>
    </xf>
    <xf numFmtId="0" fontId="4" fillId="28" borderId="10" xfId="0" applyFont="1" applyFill="1" applyBorder="1" applyAlignment="1">
      <alignment horizontal="center" vertical="top" wrapText="1"/>
    </xf>
    <xf numFmtId="0" fontId="15" fillId="0" borderId="10" xfId="0" applyFont="1" applyFill="1" applyBorder="1" applyAlignment="1">
      <alignment horizontal="center" vertical="center"/>
    </xf>
    <xf numFmtId="0" fontId="15" fillId="0" borderId="21" xfId="4" applyNumberFormat="1" applyFont="1" applyFill="1" applyBorder="1" applyAlignment="1">
      <alignment horizontal="center" vertical="center" wrapText="1"/>
    </xf>
    <xf numFmtId="0" fontId="4" fillId="28" borderId="25" xfId="0" applyFont="1" applyFill="1" applyBorder="1" applyAlignment="1">
      <alignment horizontal="center" vertical="top" wrapText="1"/>
    </xf>
    <xf numFmtId="0" fontId="15" fillId="0" borderId="10" xfId="4" applyNumberFormat="1" applyFont="1" applyFill="1" applyBorder="1" applyAlignment="1">
      <alignment horizontal="center" vertical="center" wrapText="1"/>
    </xf>
    <xf numFmtId="165" fontId="9" fillId="14" borderId="6" xfId="2" applyNumberFormat="1" applyFont="1" applyFill="1" applyBorder="1" applyAlignment="1">
      <alignment vertical="center" wrapText="1"/>
    </xf>
    <xf numFmtId="169" fontId="9" fillId="14" borderId="6" xfId="5" applyNumberFormat="1" applyFont="1" applyFill="1" applyBorder="1" applyAlignment="1">
      <alignment horizontal="center" vertical="center" wrapText="1"/>
    </xf>
    <xf numFmtId="169" fontId="4" fillId="14" borderId="6" xfId="5" applyNumberFormat="1" applyFont="1" applyFill="1" applyBorder="1" applyAlignment="1">
      <alignment horizontal="center" vertical="center" wrapText="1"/>
    </xf>
    <xf numFmtId="165" fontId="10" fillId="14" borderId="6" xfId="2" applyNumberFormat="1" applyFont="1" applyFill="1" applyBorder="1" applyAlignment="1">
      <alignment vertical="center" wrapText="1"/>
    </xf>
    <xf numFmtId="0" fontId="4" fillId="27" borderId="8" xfId="0" applyFont="1" applyFill="1" applyBorder="1" applyAlignment="1">
      <alignment horizontal="center" vertical="top" wrapText="1"/>
    </xf>
    <xf numFmtId="0" fontId="4" fillId="28" borderId="8" xfId="0" applyFont="1" applyFill="1" applyBorder="1" applyAlignment="1">
      <alignment horizontal="center" vertical="top" wrapText="1"/>
    </xf>
    <xf numFmtId="14" fontId="15" fillId="0" borderId="8" xfId="7" applyNumberFormat="1" applyFont="1" applyFill="1" applyBorder="1" applyAlignment="1">
      <alignment horizontal="center" vertical="center" wrapText="1"/>
    </xf>
    <xf numFmtId="16" fontId="15" fillId="0" borderId="10" xfId="7" applyNumberFormat="1" applyFont="1" applyFill="1" applyBorder="1" applyAlignment="1">
      <alignment horizontal="center" vertical="center" wrapText="1"/>
    </xf>
    <xf numFmtId="0" fontId="4" fillId="26" borderId="14" xfId="0" applyFont="1" applyFill="1" applyBorder="1" applyAlignment="1">
      <alignment horizontal="center" vertical="center" wrapText="1"/>
    </xf>
    <xf numFmtId="0" fontId="4" fillId="30" borderId="15" xfId="0" applyFont="1" applyFill="1" applyBorder="1" applyAlignment="1">
      <alignment horizontal="center" vertical="center" wrapText="1"/>
    </xf>
    <xf numFmtId="0" fontId="4" fillId="26" borderId="47" xfId="0" applyFont="1" applyFill="1" applyBorder="1" applyAlignment="1">
      <alignment horizontal="center" vertical="center" wrapText="1"/>
    </xf>
    <xf numFmtId="0" fontId="4" fillId="30" borderId="21" xfId="0" applyFont="1" applyFill="1" applyBorder="1" applyAlignment="1">
      <alignment horizontal="center" vertical="center" wrapText="1"/>
    </xf>
    <xf numFmtId="168" fontId="13" fillId="14" borderId="21" xfId="7" applyFont="1" applyFill="1" applyBorder="1" applyAlignment="1">
      <alignment horizontal="center" vertical="center" wrapText="1"/>
    </xf>
    <xf numFmtId="169" fontId="13" fillId="14" borderId="21" xfId="5" applyNumberFormat="1" applyFont="1" applyFill="1" applyBorder="1" applyAlignment="1">
      <alignment horizontal="center" vertical="center" wrapText="1"/>
    </xf>
    <xf numFmtId="0" fontId="15" fillId="26" borderId="33" xfId="0" applyFont="1" applyFill="1" applyBorder="1" applyAlignment="1">
      <alignment horizontal="center" vertical="center" wrapText="1"/>
    </xf>
    <xf numFmtId="0" fontId="15" fillId="30" borderId="29" xfId="0" applyFont="1" applyFill="1" applyBorder="1" applyAlignment="1">
      <alignment horizontal="center" vertical="center" wrapText="1"/>
    </xf>
    <xf numFmtId="0" fontId="15" fillId="29" borderId="29" xfId="0" applyFont="1" applyFill="1" applyBorder="1" applyAlignment="1">
      <alignment horizontal="center" vertical="center" wrapText="1"/>
    </xf>
    <xf numFmtId="0" fontId="13" fillId="10" borderId="29" xfId="0" applyFont="1" applyFill="1" applyBorder="1"/>
    <xf numFmtId="0" fontId="15" fillId="0" borderId="29" xfId="0" applyFont="1" applyBorder="1"/>
    <xf numFmtId="0" fontId="15" fillId="0" borderId="0" xfId="0" applyFont="1"/>
    <xf numFmtId="0" fontId="4" fillId="26" borderId="23" xfId="0" applyFont="1" applyFill="1" applyBorder="1" applyAlignment="1">
      <alignment horizontal="center" vertical="center" wrapText="1"/>
    </xf>
    <xf numFmtId="0" fontId="4" fillId="30" borderId="24" xfId="0" applyFont="1" applyFill="1" applyBorder="1" applyAlignment="1">
      <alignment horizontal="center" vertical="center" wrapText="1"/>
    </xf>
    <xf numFmtId="0" fontId="4" fillId="26" borderId="32" xfId="0" applyFont="1" applyFill="1" applyBorder="1" applyAlignment="1">
      <alignment horizontal="center" vertical="center" wrapText="1"/>
    </xf>
    <xf numFmtId="0" fontId="4" fillId="30" borderId="25" xfId="0" applyFont="1" applyFill="1" applyBorder="1" applyAlignment="1">
      <alignment horizontal="center" vertical="center" wrapText="1"/>
    </xf>
    <xf numFmtId="0" fontId="4" fillId="29" borderId="25" xfId="0" applyFont="1" applyFill="1" applyBorder="1" applyAlignment="1">
      <alignment horizontal="center" vertical="center" wrapText="1"/>
    </xf>
    <xf numFmtId="0" fontId="4" fillId="26" borderId="38" xfId="0" applyFont="1" applyFill="1" applyBorder="1" applyAlignment="1">
      <alignment horizontal="center" vertical="center" wrapText="1"/>
    </xf>
    <xf numFmtId="0" fontId="4" fillId="30" borderId="16" xfId="0" applyFont="1" applyFill="1" applyBorder="1" applyAlignment="1">
      <alignment horizontal="center" vertical="center" wrapText="1"/>
    </xf>
    <xf numFmtId="0" fontId="4" fillId="26" borderId="18" xfId="0" applyFont="1" applyFill="1" applyBorder="1" applyAlignment="1">
      <alignment horizontal="center" vertical="center" wrapText="1"/>
    </xf>
    <xf numFmtId="0" fontId="4" fillId="30" borderId="10" xfId="0" applyFont="1" applyFill="1" applyBorder="1" applyAlignment="1">
      <alignment horizontal="center" vertical="center" wrapText="1"/>
    </xf>
    <xf numFmtId="0" fontId="4" fillId="26" borderId="20" xfId="0" applyFont="1" applyFill="1" applyBorder="1" applyAlignment="1">
      <alignment horizontal="center" vertical="center" wrapText="1"/>
    </xf>
    <xf numFmtId="0" fontId="4" fillId="30" borderId="6" xfId="0" applyFont="1" applyFill="1" applyBorder="1" applyAlignment="1">
      <alignment horizontal="center" vertical="center" wrapText="1"/>
    </xf>
    <xf numFmtId="0" fontId="23" fillId="0" borderId="6" xfId="0" applyNumberFormat="1" applyFont="1" applyFill="1" applyBorder="1" applyAlignment="1">
      <alignment horizontal="center" vertical="center" wrapText="1"/>
    </xf>
    <xf numFmtId="168" fontId="13" fillId="10" borderId="25" xfId="7" applyFont="1" applyFill="1" applyBorder="1" applyAlignment="1">
      <alignment horizontal="center" vertical="center" wrapText="1"/>
    </xf>
    <xf numFmtId="169" fontId="13" fillId="10" borderId="25" xfId="5" applyNumberFormat="1" applyFont="1" applyFill="1" applyBorder="1" applyAlignment="1">
      <alignment horizontal="center" vertical="center" wrapText="1"/>
    </xf>
    <xf numFmtId="167" fontId="30" fillId="3" borderId="16" xfId="6" applyFont="1" applyFill="1" applyBorder="1" applyAlignment="1">
      <alignment horizontal="center" vertical="center" wrapText="1"/>
    </xf>
    <xf numFmtId="168" fontId="13" fillId="10" borderId="16" xfId="7" applyFont="1" applyFill="1" applyBorder="1" applyAlignment="1">
      <alignment horizontal="center" vertical="center" wrapText="1"/>
    </xf>
    <xf numFmtId="169" fontId="13" fillId="10" borderId="16" xfId="5" applyNumberFormat="1" applyFont="1" applyFill="1" applyBorder="1" applyAlignment="1">
      <alignment horizontal="center" vertical="center" wrapText="1"/>
    </xf>
    <xf numFmtId="165" fontId="9" fillId="10" borderId="16" xfId="2" applyNumberFormat="1" applyFont="1" applyFill="1" applyBorder="1" applyAlignment="1">
      <alignment horizontal="center" vertical="center" wrapText="1"/>
    </xf>
    <xf numFmtId="0" fontId="15" fillId="0" borderId="44" xfId="0" applyNumberFormat="1" applyFont="1" applyFill="1" applyBorder="1" applyAlignment="1">
      <alignment horizontal="center" vertical="center" wrapText="1"/>
    </xf>
    <xf numFmtId="167" fontId="30" fillId="3" borderId="21" xfId="6" applyFont="1" applyFill="1" applyBorder="1" applyAlignment="1">
      <alignment horizontal="center" vertical="center" wrapText="1"/>
    </xf>
    <xf numFmtId="165" fontId="10" fillId="10" borderId="60" xfId="2" applyNumberFormat="1" applyFont="1" applyFill="1" applyBorder="1" applyAlignment="1">
      <alignment horizontal="center" vertical="center" wrapText="1"/>
    </xf>
    <xf numFmtId="0" fontId="15" fillId="0" borderId="45" xfId="0" applyNumberFormat="1" applyFont="1" applyFill="1" applyBorder="1" applyAlignment="1">
      <alignment horizontal="center" vertical="center" wrapText="1"/>
    </xf>
    <xf numFmtId="0" fontId="4" fillId="26" borderId="24" xfId="0" applyFont="1" applyFill="1" applyBorder="1" applyAlignment="1">
      <alignment horizontal="center" vertical="center" wrapText="1"/>
    </xf>
    <xf numFmtId="0" fontId="4" fillId="28" borderId="24" xfId="0" applyFont="1" applyFill="1" applyBorder="1" applyAlignment="1">
      <alignment horizontal="center" vertical="center" wrapText="1"/>
    </xf>
    <xf numFmtId="167" fontId="30" fillId="3" borderId="24" xfId="6" applyFont="1" applyFill="1" applyBorder="1" applyAlignment="1">
      <alignment horizontal="center" vertical="center" wrapText="1"/>
    </xf>
    <xf numFmtId="165" fontId="10" fillId="10" borderId="39" xfId="2" applyNumberFormat="1" applyFont="1" applyFill="1" applyBorder="1" applyAlignment="1">
      <alignment horizontal="center" vertical="center" wrapText="1"/>
    </xf>
    <xf numFmtId="0" fontId="14" fillId="0" borderId="40" xfId="10" applyNumberFormat="1" applyFont="1" applyFill="1" applyBorder="1" applyAlignment="1">
      <alignment horizontal="center" vertical="center" wrapText="1"/>
    </xf>
    <xf numFmtId="165" fontId="9" fillId="10" borderId="25" xfId="2" applyNumberFormat="1" applyFont="1" applyFill="1" applyBorder="1" applyAlignment="1">
      <alignment horizontal="center" vertical="center" wrapText="1"/>
    </xf>
    <xf numFmtId="165" fontId="10" fillId="10" borderId="49" xfId="2" applyNumberFormat="1" applyFont="1" applyFill="1" applyBorder="1" applyAlignment="1">
      <alignment horizontal="center" vertical="center" wrapText="1"/>
    </xf>
    <xf numFmtId="0" fontId="15" fillId="0" borderId="58" xfId="0" applyNumberFormat="1" applyFont="1" applyFill="1" applyBorder="1" applyAlignment="1">
      <alignment horizontal="center" vertical="center" wrapText="1"/>
    </xf>
    <xf numFmtId="167" fontId="30" fillId="3" borderId="15" xfId="6" applyFont="1" applyFill="1" applyBorder="1" applyAlignment="1">
      <alignment horizontal="center" vertical="center" wrapText="1"/>
    </xf>
    <xf numFmtId="165" fontId="10" fillId="10" borderId="35" xfId="2" applyNumberFormat="1" applyFont="1" applyFill="1" applyBorder="1" applyAlignment="1">
      <alignment horizontal="center" vertical="center" wrapText="1"/>
    </xf>
    <xf numFmtId="0" fontId="15" fillId="0" borderId="46" xfId="0" applyNumberFormat="1" applyFont="1" applyFill="1" applyBorder="1" applyAlignment="1">
      <alignment horizontal="center" vertical="center" wrapText="1"/>
    </xf>
    <xf numFmtId="0" fontId="15" fillId="0" borderId="15" xfId="5" applyNumberFormat="1" applyFont="1" applyFill="1" applyBorder="1" applyAlignment="1">
      <alignment horizontal="center" vertical="center" wrapText="1"/>
    </xf>
    <xf numFmtId="44" fontId="13" fillId="14" borderId="21" xfId="8" applyFont="1" applyFill="1" applyBorder="1"/>
    <xf numFmtId="44" fontId="13" fillId="14" borderId="60" xfId="8" applyFont="1" applyFill="1" applyBorder="1"/>
    <xf numFmtId="0" fontId="15" fillId="0" borderId="48" xfId="0" applyNumberFormat="1" applyFont="1" applyFill="1" applyBorder="1" applyAlignment="1">
      <alignment horizontal="center" vertical="center" wrapText="1"/>
    </xf>
    <xf numFmtId="0" fontId="13" fillId="10" borderId="16" xfId="0" applyFont="1" applyFill="1" applyBorder="1"/>
    <xf numFmtId="9" fontId="15" fillId="0" borderId="16" xfId="7" applyNumberFormat="1" applyFont="1" applyFill="1" applyBorder="1" applyAlignment="1">
      <alignment horizontal="center" vertical="center" wrapText="1"/>
    </xf>
    <xf numFmtId="9" fontId="15" fillId="0" borderId="10" xfId="7" applyNumberFormat="1" applyFont="1" applyFill="1" applyBorder="1" applyAlignment="1">
      <alignment horizontal="center" vertical="center" wrapText="1"/>
    </xf>
    <xf numFmtId="9" fontId="15" fillId="0" borderId="6" xfId="7" applyNumberFormat="1" applyFont="1" applyFill="1" applyBorder="1" applyAlignment="1">
      <alignment horizontal="center" vertical="center" wrapText="1"/>
    </xf>
    <xf numFmtId="170" fontId="15" fillId="0" borderId="6" xfId="6" applyNumberFormat="1" applyFont="1" applyFill="1" applyBorder="1" applyAlignment="1">
      <alignment horizontal="center" vertical="center" wrapText="1"/>
    </xf>
    <xf numFmtId="165" fontId="10" fillId="10" borderId="61" xfId="2" applyNumberFormat="1" applyFont="1" applyFill="1" applyBorder="1" applyAlignment="1">
      <alignment vertical="center" wrapText="1"/>
    </xf>
    <xf numFmtId="0" fontId="15" fillId="0" borderId="7"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1" fillId="0" borderId="10" xfId="0" applyNumberFormat="1" applyFont="1" applyFill="1" applyBorder="1" applyAlignment="1">
      <alignment horizontal="center" vertical="center"/>
    </xf>
    <xf numFmtId="169" fontId="22" fillId="10" borderId="6" xfId="5" applyNumberFormat="1" applyFont="1" applyFill="1" applyBorder="1" applyAlignment="1">
      <alignment horizontal="center" vertical="center" wrapText="1"/>
    </xf>
    <xf numFmtId="0" fontId="4" fillId="26" borderId="33" xfId="0" applyFont="1" applyFill="1" applyBorder="1" applyAlignment="1">
      <alignment horizontal="center" vertical="center" wrapText="1"/>
    </xf>
    <xf numFmtId="0" fontId="4" fillId="30" borderId="29" xfId="0" applyFont="1" applyFill="1" applyBorder="1" applyAlignment="1">
      <alignment horizontal="center" vertical="center" wrapText="1"/>
    </xf>
    <xf numFmtId="169" fontId="4" fillId="14" borderId="29" xfId="5" applyNumberFormat="1" applyFont="1" applyFill="1" applyBorder="1" applyAlignment="1">
      <alignment horizontal="center" vertical="center" wrapText="1"/>
    </xf>
    <xf numFmtId="167" fontId="30" fillId="3" borderId="29" xfId="6"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0" fontId="16" fillId="26" borderId="33" xfId="0" applyFont="1" applyFill="1" applyBorder="1" applyAlignment="1">
      <alignment horizontal="center" vertical="top" wrapText="1"/>
    </xf>
    <xf numFmtId="0" fontId="17" fillId="30" borderId="29" xfId="0" applyFont="1" applyFill="1" applyBorder="1" applyAlignment="1">
      <alignment vertical="top" wrapText="1"/>
    </xf>
    <xf numFmtId="0" fontId="17" fillId="29" borderId="29" xfId="0" applyFont="1" applyFill="1" applyBorder="1" applyAlignment="1">
      <alignment horizontal="center" vertical="top" wrapText="1"/>
    </xf>
    <xf numFmtId="0" fontId="17" fillId="14" borderId="29" xfId="0" applyFont="1" applyFill="1" applyBorder="1" applyAlignment="1">
      <alignment wrapText="1"/>
    </xf>
    <xf numFmtId="0" fontId="17" fillId="14" borderId="29" xfId="0" applyNumberFormat="1" applyFont="1" applyFill="1" applyBorder="1" applyAlignment="1">
      <alignment wrapText="1"/>
    </xf>
    <xf numFmtId="0" fontId="16" fillId="14" borderId="29" xfId="0" applyFont="1" applyFill="1" applyBorder="1" applyAlignment="1">
      <alignment horizontal="center" vertical="center" wrapText="1"/>
    </xf>
    <xf numFmtId="0" fontId="16" fillId="14" borderId="29" xfId="4" applyNumberFormat="1" applyFont="1" applyFill="1" applyBorder="1" applyAlignment="1">
      <alignment horizontal="center" vertical="center" wrapText="1"/>
    </xf>
    <xf numFmtId="0" fontId="17" fillId="15" borderId="29" xfId="4" applyNumberFormat="1" applyFont="1" applyFill="1" applyBorder="1" applyAlignment="1">
      <alignment horizontal="center" wrapText="1"/>
    </xf>
    <xf numFmtId="0" fontId="4" fillId="14" borderId="15" xfId="0" applyNumberFormat="1" applyFont="1" applyFill="1" applyBorder="1" applyAlignment="1">
      <alignment horizontal="center" vertical="center" wrapText="1"/>
    </xf>
    <xf numFmtId="0" fontId="4" fillId="14" borderId="10" xfId="0" applyNumberFormat="1" applyFont="1" applyFill="1" applyBorder="1" applyAlignment="1">
      <alignment horizontal="center" vertical="center" wrapText="1"/>
    </xf>
    <xf numFmtId="167" fontId="30" fillId="3" borderId="10" xfId="6" applyFont="1" applyFill="1" applyBorder="1" applyAlignment="1">
      <alignment horizontal="center" vertical="center" wrapText="1"/>
    </xf>
    <xf numFmtId="0" fontId="4" fillId="14" borderId="21" xfId="0" applyNumberFormat="1" applyFont="1" applyFill="1" applyBorder="1" applyAlignment="1">
      <alignment horizontal="center" vertical="center" wrapText="1"/>
    </xf>
    <xf numFmtId="0" fontId="15" fillId="0" borderId="21" xfId="5" applyNumberFormat="1" applyFont="1" applyFill="1" applyBorder="1" applyAlignment="1">
      <alignment horizontal="center" vertical="center" wrapText="1"/>
    </xf>
    <xf numFmtId="170" fontId="15" fillId="0" borderId="16" xfId="5" applyNumberFormat="1" applyFont="1" applyFill="1" applyBorder="1" applyAlignment="1">
      <alignment horizontal="center" vertical="center" wrapText="1"/>
    </xf>
    <xf numFmtId="0" fontId="15" fillId="0" borderId="25" xfId="5" applyNumberFormat="1" applyFont="1" applyFill="1" applyBorder="1" applyAlignment="1">
      <alignment horizontal="center" vertical="center" wrapText="1"/>
    </xf>
    <xf numFmtId="0" fontId="4" fillId="26" borderId="25" xfId="0" applyFont="1" applyFill="1" applyBorder="1" applyAlignment="1">
      <alignment horizontal="center" vertical="center" wrapText="1"/>
    </xf>
    <xf numFmtId="169" fontId="4" fillId="14" borderId="25" xfId="5" applyNumberFormat="1" applyFont="1" applyFill="1" applyBorder="1" applyAlignment="1">
      <alignment horizontal="center" vertical="center" wrapText="1"/>
    </xf>
    <xf numFmtId="165" fontId="10" fillId="10" borderId="25" xfId="2" applyNumberFormat="1" applyFont="1" applyFill="1" applyBorder="1" applyAlignment="1">
      <alignment horizontal="center" vertical="center" wrapText="1"/>
    </xf>
    <xf numFmtId="0" fontId="4" fillId="14" borderId="24" xfId="4" applyNumberFormat="1" applyFont="1" applyFill="1" applyBorder="1" applyAlignment="1">
      <alignment horizontal="center" vertical="center" wrapText="1"/>
    </xf>
    <xf numFmtId="0" fontId="4" fillId="15" borderId="24" xfId="4" applyNumberFormat="1" applyFont="1" applyFill="1" applyBorder="1" applyAlignment="1">
      <alignment horizontal="center" vertical="center" wrapText="1"/>
    </xf>
    <xf numFmtId="0" fontId="4" fillId="14" borderId="25" xfId="4" applyNumberFormat="1" applyFont="1" applyFill="1" applyBorder="1" applyAlignment="1">
      <alignment horizontal="center" vertical="center" wrapText="1"/>
    </xf>
    <xf numFmtId="0" fontId="4" fillId="15" borderId="25" xfId="4" applyNumberFormat="1" applyFont="1" applyFill="1" applyBorder="1" applyAlignment="1">
      <alignment horizontal="center" vertical="center" wrapText="1"/>
    </xf>
    <xf numFmtId="0" fontId="16" fillId="26" borderId="23" xfId="0" applyFont="1" applyFill="1" applyBorder="1" applyAlignment="1">
      <alignment horizontal="center" vertical="top" wrapText="1"/>
    </xf>
    <xf numFmtId="0" fontId="17" fillId="27" borderId="24" xfId="0" applyFont="1" applyFill="1" applyBorder="1" applyAlignment="1">
      <alignment horizontal="center" vertical="top" wrapText="1"/>
    </xf>
    <xf numFmtId="0" fontId="17" fillId="29" borderId="24" xfId="0" applyFont="1" applyFill="1" applyBorder="1" applyAlignment="1">
      <alignment horizontal="center" vertical="top" wrapText="1"/>
    </xf>
    <xf numFmtId="0" fontId="17" fillId="14" borderId="24" xfId="0" applyNumberFormat="1" applyFont="1" applyFill="1" applyBorder="1" applyAlignment="1">
      <alignment wrapText="1"/>
    </xf>
    <xf numFmtId="0" fontId="16" fillId="14" borderId="24" xfId="0" applyFont="1" applyFill="1" applyBorder="1" applyAlignment="1">
      <alignment horizontal="center" vertical="center" wrapText="1"/>
    </xf>
    <xf numFmtId="0" fontId="16" fillId="14" borderId="24" xfId="4" applyNumberFormat="1" applyFont="1" applyFill="1" applyBorder="1" applyAlignment="1">
      <alignment horizontal="center" vertical="center" wrapText="1"/>
    </xf>
    <xf numFmtId="0" fontId="17" fillId="15" borderId="24" xfId="4" applyNumberFormat="1" applyFont="1" applyFill="1" applyBorder="1" applyAlignment="1">
      <alignment horizontal="center" wrapText="1"/>
    </xf>
    <xf numFmtId="0" fontId="0" fillId="0" borderId="16" xfId="0" applyFill="1" applyBorder="1" applyAlignment="1">
      <alignment horizontal="center" vertical="center" wrapText="1"/>
    </xf>
    <xf numFmtId="0" fontId="4" fillId="26" borderId="4" xfId="0" applyFont="1" applyFill="1" applyBorder="1" applyAlignment="1">
      <alignment horizontal="center" vertical="center" wrapText="1"/>
    </xf>
    <xf numFmtId="0" fontId="4" fillId="30" borderId="23" xfId="0" applyFont="1" applyFill="1" applyBorder="1" applyAlignment="1">
      <alignment horizontal="center" vertical="center" wrapText="1"/>
    </xf>
    <xf numFmtId="167" fontId="8" fillId="3" borderId="24" xfId="6" applyFont="1" applyFill="1" applyBorder="1" applyAlignment="1">
      <alignment horizontal="center" vertical="center" wrapText="1"/>
    </xf>
    <xf numFmtId="165" fontId="9" fillId="18" borderId="24" xfId="2" applyNumberFormat="1" applyFont="1" applyFill="1" applyBorder="1" applyAlignment="1">
      <alignment horizontal="center" vertical="center" wrapText="1"/>
    </xf>
    <xf numFmtId="169" fontId="9" fillId="18" borderId="24" xfId="5" applyNumberFormat="1" applyFont="1" applyFill="1" applyBorder="1" applyAlignment="1">
      <alignment horizontal="center" vertical="center" wrapText="1"/>
    </xf>
    <xf numFmtId="165" fontId="10" fillId="18" borderId="24" xfId="2" applyNumberFormat="1" applyFont="1" applyFill="1" applyBorder="1" applyAlignment="1">
      <alignment horizontal="center" vertical="center" wrapText="1"/>
    </xf>
    <xf numFmtId="0" fontId="8" fillId="3" borderId="16" xfId="0" applyFont="1" applyFill="1" applyBorder="1" applyAlignment="1">
      <alignment horizontal="center" vertical="center" wrapText="1"/>
    </xf>
    <xf numFmtId="167" fontId="8" fillId="3" borderId="16" xfId="6" applyFont="1" applyFill="1" applyBorder="1" applyAlignment="1">
      <alignment horizontal="center" vertical="center" wrapText="1"/>
    </xf>
    <xf numFmtId="165" fontId="9" fillId="18" borderId="16" xfId="2" applyNumberFormat="1" applyFont="1" applyFill="1" applyBorder="1" applyAlignment="1">
      <alignment horizontal="center" vertical="center" wrapText="1"/>
    </xf>
    <xf numFmtId="169" fontId="9" fillId="18" borderId="16" xfId="5" applyNumberFormat="1" applyFont="1" applyFill="1" applyBorder="1" applyAlignment="1">
      <alignment horizontal="center" vertical="center" wrapText="1"/>
    </xf>
    <xf numFmtId="169" fontId="4" fillId="18" borderId="16" xfId="5" applyNumberFormat="1" applyFont="1" applyFill="1" applyBorder="1" applyAlignment="1">
      <alignment horizontal="center" vertical="center" wrapText="1"/>
    </xf>
    <xf numFmtId="165" fontId="10" fillId="18" borderId="16" xfId="2" applyNumberFormat="1" applyFont="1" applyFill="1" applyBorder="1" applyAlignment="1">
      <alignment horizontal="center" vertical="center" wrapText="1"/>
    </xf>
    <xf numFmtId="44" fontId="13" fillId="14" borderId="34" xfId="8" applyFont="1" applyFill="1" applyBorder="1" applyAlignment="1">
      <alignment horizontal="center" vertical="center" wrapText="1"/>
    </xf>
    <xf numFmtId="165" fontId="9" fillId="18" borderId="10" xfId="2" applyNumberFormat="1" applyFont="1" applyFill="1" applyBorder="1" applyAlignment="1">
      <alignment horizontal="center" vertical="center" wrapText="1"/>
    </xf>
    <xf numFmtId="169" fontId="9" fillId="18" borderId="10" xfId="5" applyNumberFormat="1" applyFont="1" applyFill="1" applyBorder="1" applyAlignment="1">
      <alignment horizontal="center" vertical="center" wrapText="1"/>
    </xf>
    <xf numFmtId="165" fontId="10" fillId="18" borderId="10" xfId="2" applyNumberFormat="1" applyFont="1" applyFill="1" applyBorder="1" applyAlignment="1">
      <alignment horizontal="center" vertical="center" wrapText="1"/>
    </xf>
    <xf numFmtId="165" fontId="9" fillId="18" borderId="21" xfId="2" applyNumberFormat="1" applyFont="1" applyFill="1" applyBorder="1" applyAlignment="1">
      <alignment horizontal="center" vertical="center" wrapText="1"/>
    </xf>
    <xf numFmtId="169" fontId="9" fillId="18" borderId="21" xfId="5" applyNumberFormat="1" applyFont="1" applyFill="1" applyBorder="1" applyAlignment="1">
      <alignment horizontal="center" vertical="center" wrapText="1"/>
    </xf>
    <xf numFmtId="165" fontId="10" fillId="18" borderId="21" xfId="2" applyNumberFormat="1" applyFont="1" applyFill="1" applyBorder="1" applyAlignment="1">
      <alignment horizontal="center" vertical="center" wrapText="1"/>
    </xf>
    <xf numFmtId="0" fontId="29" fillId="0" borderId="16" xfId="6" applyNumberFormat="1" applyFont="1" applyFill="1" applyBorder="1" applyAlignment="1">
      <alignment horizontal="center" vertical="center" wrapText="1"/>
    </xf>
    <xf numFmtId="0" fontId="15" fillId="0" borderId="10" xfId="6" applyNumberFormat="1" applyFont="1" applyFill="1" applyBorder="1" applyAlignment="1">
      <alignment horizontal="center" vertical="center" wrapText="1"/>
    </xf>
    <xf numFmtId="168" fontId="15" fillId="0" borderId="10" xfId="7" applyFont="1" applyFill="1" applyBorder="1" applyAlignment="1">
      <alignment horizontal="center" vertical="center" wrapText="1"/>
    </xf>
    <xf numFmtId="165" fontId="9" fillId="18" borderId="6" xfId="2" applyNumberFormat="1" applyFont="1" applyFill="1" applyBorder="1" applyAlignment="1">
      <alignment horizontal="center" vertical="center" wrapText="1"/>
    </xf>
    <xf numFmtId="169" fontId="9" fillId="18" borderId="6" xfId="5" applyNumberFormat="1" applyFont="1" applyFill="1" applyBorder="1" applyAlignment="1">
      <alignment horizontal="center" vertical="center" wrapText="1"/>
    </xf>
    <xf numFmtId="165" fontId="10" fillId="18" borderId="6" xfId="2" applyNumberFormat="1" applyFont="1" applyFill="1" applyBorder="1" applyAlignment="1">
      <alignment horizontal="center" vertical="center" wrapText="1"/>
    </xf>
    <xf numFmtId="0" fontId="8" fillId="3" borderId="6" xfId="0" applyFont="1" applyFill="1" applyBorder="1" applyAlignment="1">
      <alignment horizontal="center" vertical="center" wrapText="1"/>
    </xf>
    <xf numFmtId="0" fontId="4" fillId="14" borderId="6" xfId="0" applyNumberFormat="1" applyFont="1" applyFill="1" applyBorder="1" applyAlignment="1">
      <alignment horizontal="center" vertical="center" wrapText="1"/>
    </xf>
    <xf numFmtId="165" fontId="10" fillId="18" borderId="36" xfId="2" applyNumberFormat="1" applyFont="1" applyFill="1" applyBorder="1" applyAlignment="1">
      <alignment horizontal="center" vertical="center" wrapText="1"/>
    </xf>
    <xf numFmtId="0" fontId="15" fillId="0" borderId="36" xfId="0" applyNumberFormat="1" applyFont="1" applyFill="1" applyBorder="1" applyAlignment="1">
      <alignment horizontal="center" vertical="center" wrapText="1"/>
    </xf>
    <xf numFmtId="0" fontId="8" fillId="3" borderId="21" xfId="0" applyFont="1" applyFill="1" applyBorder="1" applyAlignment="1">
      <alignment horizontal="center" vertical="center" wrapText="1"/>
    </xf>
    <xf numFmtId="165" fontId="10" fillId="18" borderId="45" xfId="2" applyNumberFormat="1" applyFont="1" applyFill="1" applyBorder="1" applyAlignment="1">
      <alignment horizontal="center" vertical="center" wrapText="1"/>
    </xf>
    <xf numFmtId="168" fontId="15" fillId="0" borderId="21" xfId="7" applyFont="1" applyFill="1" applyBorder="1" applyAlignment="1">
      <alignment horizontal="center" vertical="center" wrapText="1"/>
    </xf>
    <xf numFmtId="0" fontId="8" fillId="3" borderId="25" xfId="0" applyFont="1" applyFill="1" applyBorder="1" applyAlignment="1">
      <alignment horizontal="center" vertical="center" wrapText="1"/>
    </xf>
    <xf numFmtId="167" fontId="31" fillId="3" borderId="25" xfId="6" applyFont="1" applyFill="1" applyBorder="1" applyAlignment="1">
      <alignment horizontal="center" vertical="center" wrapText="1"/>
    </xf>
    <xf numFmtId="165" fontId="9" fillId="18" borderId="25" xfId="2" applyNumberFormat="1" applyFont="1" applyFill="1" applyBorder="1" applyAlignment="1">
      <alignment vertical="center" wrapText="1"/>
    </xf>
    <xf numFmtId="169" fontId="9" fillId="18" borderId="25" xfId="5" applyNumberFormat="1" applyFont="1" applyFill="1" applyBorder="1" applyAlignment="1">
      <alignment horizontal="center" vertical="center" wrapText="1"/>
    </xf>
    <xf numFmtId="165" fontId="10" fillId="18" borderId="25" xfId="2" applyNumberFormat="1" applyFont="1" applyFill="1" applyBorder="1" applyAlignment="1">
      <alignment vertical="center" wrapText="1"/>
    </xf>
    <xf numFmtId="165" fontId="10" fillId="18" borderId="58" xfId="2" applyNumberFormat="1" applyFont="1" applyFill="1" applyBorder="1" applyAlignment="1">
      <alignment vertical="center" wrapText="1"/>
    </xf>
    <xf numFmtId="0" fontId="1" fillId="0" borderId="24" xfId="0" applyFont="1" applyFill="1" applyBorder="1"/>
    <xf numFmtId="167" fontId="31" fillId="3" borderId="24" xfId="6" applyFont="1" applyFill="1" applyBorder="1" applyAlignment="1">
      <alignment horizontal="center" vertical="center" wrapText="1"/>
    </xf>
    <xf numFmtId="165" fontId="9" fillId="18" borderId="24" xfId="2" applyNumberFormat="1" applyFont="1" applyFill="1" applyBorder="1" applyAlignment="1">
      <alignment vertical="center" wrapText="1"/>
    </xf>
    <xf numFmtId="165" fontId="10" fillId="18" borderId="24" xfId="2" applyNumberFormat="1" applyFont="1" applyFill="1" applyBorder="1" applyAlignment="1">
      <alignment vertical="center" wrapText="1"/>
    </xf>
    <xf numFmtId="165" fontId="10" fillId="18" borderId="40" xfId="2" applyNumberFormat="1" applyFont="1" applyFill="1" applyBorder="1" applyAlignment="1">
      <alignment vertical="center" wrapText="1"/>
    </xf>
    <xf numFmtId="0" fontId="4" fillId="14" borderId="29" xfId="0" applyNumberFormat="1" applyFont="1" applyFill="1" applyBorder="1" applyAlignment="1">
      <alignment horizontal="center" vertical="center" wrapText="1"/>
    </xf>
    <xf numFmtId="167" fontId="31" fillId="3" borderId="29" xfId="6" applyFont="1" applyFill="1" applyBorder="1" applyAlignment="1">
      <alignment horizontal="center" vertical="center" wrapText="1"/>
    </xf>
    <xf numFmtId="165" fontId="9" fillId="18" borderId="29" xfId="2" applyNumberFormat="1" applyFont="1" applyFill="1" applyBorder="1" applyAlignment="1">
      <alignment vertical="center" wrapText="1"/>
    </xf>
    <xf numFmtId="169" fontId="9" fillId="18" borderId="29" xfId="5" applyNumberFormat="1" applyFont="1" applyFill="1" applyBorder="1" applyAlignment="1">
      <alignment horizontal="center" vertical="center" wrapText="1"/>
    </xf>
    <xf numFmtId="165" fontId="10" fillId="18" borderId="29" xfId="2" applyNumberFormat="1" applyFont="1" applyFill="1" applyBorder="1" applyAlignment="1">
      <alignment vertical="center" wrapText="1"/>
    </xf>
    <xf numFmtId="165" fontId="10" fillId="18" borderId="5" xfId="2" applyNumberFormat="1" applyFont="1" applyFill="1" applyBorder="1" applyAlignment="1">
      <alignment vertical="center" wrapText="1"/>
    </xf>
    <xf numFmtId="0" fontId="4" fillId="26"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167" fontId="31" fillId="3" borderId="8" xfId="6" applyFont="1" applyFill="1" applyBorder="1" applyAlignment="1">
      <alignment horizontal="center" vertical="center" wrapText="1"/>
    </xf>
    <xf numFmtId="165" fontId="9" fillId="18" borderId="8" xfId="2" applyNumberFormat="1" applyFont="1" applyFill="1" applyBorder="1" applyAlignment="1">
      <alignment vertical="center" wrapText="1"/>
    </xf>
    <xf numFmtId="169" fontId="9" fillId="18" borderId="8" xfId="5" applyNumberFormat="1" applyFont="1" applyFill="1" applyBorder="1" applyAlignment="1">
      <alignment horizontal="center" vertical="center" wrapText="1"/>
    </xf>
    <xf numFmtId="165" fontId="10" fillId="18" borderId="8" xfId="2" applyNumberFormat="1" applyFont="1" applyFill="1" applyBorder="1" applyAlignment="1">
      <alignment vertical="center" wrapText="1"/>
    </xf>
    <xf numFmtId="167" fontId="31" fillId="3" borderId="15" xfId="6" applyFont="1" applyFill="1" applyBorder="1" applyAlignment="1">
      <alignment horizontal="center" vertical="center" wrapText="1"/>
    </xf>
    <xf numFmtId="165" fontId="9" fillId="18" borderId="15" xfId="2" applyNumberFormat="1" applyFont="1" applyFill="1" applyBorder="1" applyAlignment="1">
      <alignment vertical="center" wrapText="1"/>
    </xf>
    <xf numFmtId="169" fontId="9" fillId="18" borderId="15" xfId="5" applyNumberFormat="1" applyFont="1" applyFill="1" applyBorder="1" applyAlignment="1">
      <alignment horizontal="center" vertical="center" wrapText="1"/>
    </xf>
    <xf numFmtId="165" fontId="10" fillId="18" borderId="15" xfId="2" applyNumberFormat="1" applyFont="1" applyFill="1" applyBorder="1" applyAlignment="1">
      <alignment vertical="center" wrapText="1"/>
    </xf>
    <xf numFmtId="167" fontId="31" fillId="3" borderId="21" xfId="6" applyFont="1" applyFill="1" applyBorder="1" applyAlignment="1">
      <alignment horizontal="center" vertical="center" wrapText="1"/>
    </xf>
    <xf numFmtId="165" fontId="9" fillId="18" borderId="21" xfId="2" applyNumberFormat="1" applyFont="1" applyFill="1" applyBorder="1" applyAlignment="1">
      <alignment vertical="center" wrapText="1"/>
    </xf>
    <xf numFmtId="165" fontId="10" fillId="18" borderId="21" xfId="2" applyNumberFormat="1" applyFont="1" applyFill="1" applyBorder="1" applyAlignment="1">
      <alignment vertical="center" wrapText="1"/>
    </xf>
    <xf numFmtId="0" fontId="3" fillId="4" borderId="0" xfId="0" applyFont="1" applyFill="1"/>
    <xf numFmtId="0" fontId="29" fillId="4" borderId="0" xfId="0" applyFont="1" applyFill="1"/>
    <xf numFmtId="167" fontId="7" fillId="4" borderId="0" xfId="0" applyNumberFormat="1" applyFont="1" applyFill="1" applyAlignment="1">
      <alignment horizontal="center" vertical="center"/>
    </xf>
    <xf numFmtId="165" fontId="3" fillId="4" borderId="0" xfId="0" applyNumberFormat="1" applyFont="1" applyFill="1" applyAlignment="1">
      <alignment horizontal="center" vertical="center"/>
    </xf>
    <xf numFmtId="0" fontId="3" fillId="4" borderId="0" xfId="0" applyFont="1" applyFill="1" applyAlignment="1">
      <alignment horizontal="center" vertical="center"/>
    </xf>
    <xf numFmtId="165" fontId="3" fillId="4" borderId="0" xfId="0" applyNumberFormat="1" applyFont="1" applyFill="1"/>
    <xf numFmtId="0" fontId="3" fillId="4" borderId="0" xfId="0" applyNumberFormat="1" applyFont="1" applyFill="1" applyAlignment="1">
      <alignment horizontal="center" vertical="center"/>
    </xf>
    <xf numFmtId="14" fontId="3" fillId="4" borderId="0" xfId="0" applyNumberFormat="1" applyFont="1" applyFill="1" applyAlignment="1">
      <alignment horizontal="center" vertical="center"/>
    </xf>
    <xf numFmtId="167" fontId="7" fillId="4" borderId="0" xfId="0" applyNumberFormat="1" applyFont="1" applyFill="1"/>
    <xf numFmtId="0" fontId="29" fillId="0" borderId="0" xfId="0" applyFont="1"/>
    <xf numFmtId="169" fontId="4" fillId="14" borderId="0" xfId="5" applyNumberFormat="1" applyFont="1" applyFill="1" applyBorder="1" applyAlignment="1">
      <alignment horizontal="center" vertical="center" wrapText="1"/>
    </xf>
    <xf numFmtId="167" fontId="7" fillId="0" borderId="0" xfId="0" applyNumberFormat="1" applyFont="1" applyFill="1" applyAlignment="1">
      <alignment horizontal="center" vertical="center"/>
    </xf>
    <xf numFmtId="165" fontId="3" fillId="0" borderId="0" xfId="0" applyNumberFormat="1" applyFont="1" applyFill="1"/>
    <xf numFmtId="0" fontId="3" fillId="0" borderId="0" xfId="0" applyFont="1" applyFill="1"/>
    <xf numFmtId="0" fontId="1" fillId="0" borderId="0" xfId="0" applyNumberFormat="1" applyFont="1" applyAlignment="1">
      <alignment horizontal="center" vertical="center"/>
    </xf>
    <xf numFmtId="0" fontId="1" fillId="0" borderId="0" xfId="0" applyFont="1" applyAlignment="1">
      <alignment horizontal="center" vertical="center"/>
    </xf>
    <xf numFmtId="166" fontId="0" fillId="0" borderId="0" xfId="5" applyFont="1" applyAlignment="1">
      <alignment horizontal="center" vertical="center"/>
    </xf>
    <xf numFmtId="14" fontId="0" fillId="0" borderId="0" xfId="0" applyNumberFormat="1" applyFont="1" applyAlignment="1">
      <alignment horizontal="center" vertical="center"/>
    </xf>
    <xf numFmtId="42" fontId="4" fillId="0" borderId="0" xfId="3" applyFont="1" applyAlignment="1">
      <alignment horizontal="center" vertical="center"/>
    </xf>
    <xf numFmtId="175" fontId="40" fillId="0" borderId="62" xfId="4" applyNumberFormat="1" applyFont="1" applyBorder="1" applyAlignment="1">
      <alignment horizontal="center" vertical="center"/>
    </xf>
    <xf numFmtId="0" fontId="3" fillId="0" borderId="0" xfId="0" applyFont="1"/>
    <xf numFmtId="0" fontId="4" fillId="0" borderId="0" xfId="0" applyFont="1" applyFill="1"/>
    <xf numFmtId="0" fontId="4" fillId="0" borderId="0" xfId="0" applyFont="1"/>
    <xf numFmtId="165" fontId="3" fillId="19" borderId="0" xfId="0" applyNumberFormat="1" applyFont="1" applyFill="1"/>
    <xf numFmtId="0" fontId="3" fillId="19" borderId="0" xfId="0" applyFont="1" applyFill="1"/>
    <xf numFmtId="0" fontId="1" fillId="19" borderId="0" xfId="0" applyFont="1" applyFill="1"/>
    <xf numFmtId="165" fontId="8" fillId="9" borderId="8" xfId="2" applyNumberFormat="1" applyFont="1" applyFill="1" applyBorder="1" applyAlignment="1">
      <alignment horizontal="center" vertical="center" wrapText="1"/>
    </xf>
    <xf numFmtId="165" fontId="7" fillId="3" borderId="8" xfId="2" applyNumberFormat="1" applyFont="1" applyFill="1" applyBorder="1" applyAlignment="1">
      <alignment horizontal="center" vertical="center" wrapText="1"/>
    </xf>
    <xf numFmtId="0" fontId="7" fillId="8" borderId="8" xfId="0" applyFont="1" applyFill="1" applyBorder="1" applyAlignment="1">
      <alignment horizontal="center" vertical="center" wrapText="1"/>
    </xf>
    <xf numFmtId="42" fontId="33" fillId="0" borderId="15" xfId="3" applyFont="1" applyFill="1" applyBorder="1" applyAlignment="1">
      <alignment horizontal="center" vertical="center" wrapText="1"/>
    </xf>
    <xf numFmtId="42" fontId="23" fillId="0" borderId="10" xfId="0" applyNumberFormat="1" applyFont="1" applyFill="1" applyBorder="1" applyAlignment="1">
      <alignment horizontal="center" vertical="center" wrapText="1"/>
    </xf>
    <xf numFmtId="42" fontId="23" fillId="0" borderId="6" xfId="0" applyNumberFormat="1" applyFont="1" applyFill="1" applyBorder="1" applyAlignment="1">
      <alignment horizontal="center" vertical="center" wrapText="1"/>
    </xf>
    <xf numFmtId="42" fontId="23" fillId="0" borderId="24" xfId="3" applyFont="1" applyFill="1" applyBorder="1" applyAlignment="1">
      <alignment horizontal="center" vertical="center" wrapText="1"/>
    </xf>
    <xf numFmtId="42" fontId="23" fillId="0" borderId="25" xfId="3" applyFont="1" applyFill="1" applyBorder="1" applyAlignment="1">
      <alignment horizontal="center" vertical="center" wrapText="1"/>
    </xf>
    <xf numFmtId="42" fontId="23" fillId="0" borderId="16" xfId="3" applyFont="1" applyFill="1" applyBorder="1" applyAlignment="1">
      <alignment horizontal="center" vertical="center" wrapText="1"/>
    </xf>
    <xf numFmtId="42" fontId="23" fillId="0" borderId="6" xfId="3" applyFont="1" applyFill="1" applyBorder="1" applyAlignment="1">
      <alignment horizontal="center" vertical="center" wrapText="1"/>
    </xf>
    <xf numFmtId="42" fontId="23" fillId="0" borderId="29" xfId="3" applyFont="1" applyFill="1" applyBorder="1" applyAlignment="1">
      <alignment horizontal="center" vertical="center" wrapText="1"/>
    </xf>
    <xf numFmtId="42" fontId="23" fillId="0" borderId="8" xfId="3" applyFont="1" applyFill="1" applyBorder="1" applyAlignment="1">
      <alignment horizontal="center" vertical="center" wrapText="1"/>
    </xf>
    <xf numFmtId="167" fontId="23" fillId="0" borderId="29" xfId="6" applyFont="1" applyFill="1" applyBorder="1" applyAlignment="1">
      <alignment horizontal="center" vertical="center" wrapText="1"/>
    </xf>
    <xf numFmtId="167" fontId="23" fillId="0" borderId="10" xfId="6" applyFont="1" applyFill="1" applyBorder="1" applyAlignment="1">
      <alignment horizontal="center" vertical="center" wrapText="1"/>
    </xf>
    <xf numFmtId="42" fontId="23" fillId="0" borderId="15" xfId="3" applyFont="1" applyFill="1" applyBorder="1" applyAlignment="1">
      <alignment horizontal="center" vertical="center" wrapText="1"/>
    </xf>
    <xf numFmtId="167" fontId="23" fillId="0" borderId="24" xfId="0" applyNumberFormat="1" applyFont="1" applyFill="1" applyBorder="1" applyAlignment="1">
      <alignment vertical="center"/>
    </xf>
    <xf numFmtId="42" fontId="33" fillId="0" borderId="16" xfId="3" applyFont="1" applyFill="1" applyBorder="1" applyAlignment="1">
      <alignment horizontal="center" vertical="center" wrapText="1"/>
    </xf>
    <xf numFmtId="42" fontId="33" fillId="0" borderId="10" xfId="3" applyFont="1" applyFill="1" applyBorder="1" applyAlignment="1">
      <alignment horizontal="center" vertical="center" wrapText="1"/>
    </xf>
    <xf numFmtId="42" fontId="33" fillId="0" borderId="6" xfId="3" applyFont="1" applyFill="1" applyBorder="1" applyAlignment="1">
      <alignment horizontal="center" vertical="center" wrapText="1"/>
    </xf>
    <xf numFmtId="42" fontId="23" fillId="0" borderId="10" xfId="3" applyFont="1" applyFill="1" applyBorder="1" applyAlignment="1">
      <alignment horizontal="center" vertical="center" wrapText="1"/>
    </xf>
    <xf numFmtId="42" fontId="23" fillId="0" borderId="21" xfId="3" applyFont="1" applyFill="1" applyBorder="1" applyAlignment="1">
      <alignment horizontal="center" vertical="center" wrapText="1"/>
    </xf>
    <xf numFmtId="42" fontId="23" fillId="0" borderId="41" xfId="3" applyFont="1" applyFill="1" applyBorder="1" applyAlignment="1">
      <alignment horizontal="center" vertical="center" wrapText="1"/>
    </xf>
    <xf numFmtId="42" fontId="23" fillId="0" borderId="39" xfId="3" applyFont="1" applyFill="1" applyBorder="1" applyAlignment="1">
      <alignment horizontal="center" vertical="center" wrapText="1"/>
    </xf>
    <xf numFmtId="169" fontId="23" fillId="0" borderId="10" xfId="5" applyNumberFormat="1" applyFont="1" applyFill="1" applyBorder="1" applyAlignment="1">
      <alignment horizontal="center" vertical="center" wrapText="1"/>
    </xf>
    <xf numFmtId="169" fontId="23" fillId="0" borderId="16" xfId="5" applyNumberFormat="1" applyFont="1" applyFill="1" applyBorder="1" applyAlignment="1">
      <alignment horizontal="center" vertical="center" wrapText="1"/>
    </xf>
    <xf numFmtId="42" fontId="23" fillId="0" borderId="10" xfId="3" applyFont="1" applyFill="1" applyBorder="1" applyAlignment="1">
      <alignment horizontal="center" vertical="center"/>
    </xf>
    <xf numFmtId="42" fontId="23" fillId="0" borderId="6" xfId="3" applyFont="1" applyFill="1" applyBorder="1" applyAlignment="1">
      <alignment horizontal="center" vertical="center"/>
    </xf>
    <xf numFmtId="169" fontId="23" fillId="0" borderId="24" xfId="5" applyNumberFormat="1" applyFont="1" applyFill="1" applyBorder="1" applyAlignment="1">
      <alignment horizontal="center" vertical="center" wrapText="1"/>
    </xf>
    <xf numFmtId="167" fontId="33" fillId="0" borderId="16" xfId="6" applyFont="1" applyFill="1" applyBorder="1" applyAlignment="1">
      <alignment horizontal="right" vertical="center" wrapText="1"/>
    </xf>
    <xf numFmtId="169" fontId="23" fillId="0" borderId="21" xfId="5" applyNumberFormat="1" applyFont="1" applyFill="1" applyBorder="1" applyAlignment="1">
      <alignment horizontal="center" vertical="center" wrapText="1"/>
    </xf>
    <xf numFmtId="42" fontId="23" fillId="0" borderId="24" xfId="3" applyFont="1" applyFill="1" applyBorder="1" applyAlignment="1">
      <alignment horizontal="center" vertical="center"/>
    </xf>
    <xf numFmtId="42" fontId="23" fillId="0" borderId="46" xfId="3" applyFont="1" applyFill="1" applyBorder="1" applyAlignment="1">
      <alignment horizontal="center" vertical="center" wrapText="1"/>
    </xf>
    <xf numFmtId="42" fontId="23" fillId="0" borderId="51" xfId="3" applyFont="1" applyFill="1" applyBorder="1" applyAlignment="1">
      <alignment horizontal="center" vertical="center" wrapText="1"/>
    </xf>
    <xf numFmtId="42" fontId="23" fillId="0" borderId="4" xfId="3" applyFont="1" applyFill="1" applyBorder="1" applyAlignment="1">
      <alignment horizontal="center" vertical="center" wrapText="1"/>
    </xf>
    <xf numFmtId="42" fontId="45" fillId="0" borderId="10" xfId="3" applyFont="1" applyFill="1" applyBorder="1" applyAlignment="1">
      <alignment horizontal="center" vertical="center" wrapText="1"/>
    </xf>
    <xf numFmtId="42" fontId="23" fillId="0" borderId="54" xfId="3" applyFont="1" applyFill="1" applyBorder="1" applyAlignment="1">
      <alignment horizontal="center" vertical="center" wrapText="1"/>
    </xf>
    <xf numFmtId="42" fontId="23" fillId="0" borderId="1" xfId="3" applyFont="1" applyFill="1" applyBorder="1" applyAlignment="1">
      <alignment horizontal="center" vertical="center" wrapText="1"/>
    </xf>
    <xf numFmtId="42" fontId="33" fillId="0" borderId="24" xfId="3" applyFont="1" applyFill="1" applyBorder="1" applyAlignment="1">
      <alignment horizontal="center" vertical="center" wrapText="1"/>
    </xf>
    <xf numFmtId="42" fontId="33" fillId="0" borderId="8" xfId="3" applyFont="1" applyFill="1" applyBorder="1" applyAlignment="1">
      <alignment horizontal="center" vertical="center" wrapText="1"/>
    </xf>
    <xf numFmtId="42" fontId="33" fillId="0" borderId="25" xfId="3" applyFont="1" applyFill="1" applyBorder="1" applyAlignment="1">
      <alignment horizontal="center" vertical="center" wrapText="1"/>
    </xf>
    <xf numFmtId="42" fontId="33" fillId="0" borderId="21" xfId="3" applyFont="1" applyFill="1" applyBorder="1" applyAlignment="1">
      <alignment horizontal="center" vertical="center" wrapText="1"/>
    </xf>
    <xf numFmtId="165" fontId="23" fillId="0" borderId="10" xfId="2" applyNumberFormat="1" applyFont="1" applyFill="1" applyBorder="1" applyAlignment="1">
      <alignment horizontal="center" vertical="center" wrapText="1"/>
    </xf>
    <xf numFmtId="164" fontId="23" fillId="0" borderId="10" xfId="2" applyFont="1" applyFill="1" applyBorder="1" applyAlignment="1">
      <alignment horizontal="center" vertical="center" wrapText="1"/>
    </xf>
    <xf numFmtId="164" fontId="23" fillId="0" borderId="10" xfId="2" applyFont="1" applyFill="1" applyBorder="1" applyAlignment="1">
      <alignment vertical="center" wrapText="1"/>
    </xf>
    <xf numFmtId="172" fontId="23" fillId="0" borderId="16" xfId="2" applyNumberFormat="1" applyFont="1" applyFill="1" applyBorder="1" applyAlignment="1">
      <alignment horizontal="center" vertical="center" wrapText="1"/>
    </xf>
    <xf numFmtId="172" fontId="23" fillId="0" borderId="10" xfId="2" applyNumberFormat="1" applyFont="1" applyFill="1" applyBorder="1" applyAlignment="1">
      <alignment horizontal="center" vertical="center" wrapText="1"/>
    </xf>
    <xf numFmtId="42" fontId="46" fillId="0" borderId="10" xfId="3" applyFont="1" applyFill="1" applyBorder="1" applyAlignment="1">
      <alignment horizontal="center" vertical="center" wrapText="1"/>
    </xf>
    <xf numFmtId="42" fontId="46" fillId="0" borderId="16" xfId="3" applyFont="1" applyFill="1" applyBorder="1" applyAlignment="1">
      <alignment horizontal="center" vertical="center" wrapText="1"/>
    </xf>
    <xf numFmtId="42" fontId="46" fillId="0" borderId="6" xfId="3" applyFont="1" applyFill="1" applyBorder="1" applyAlignment="1">
      <alignment horizontal="center" vertical="center" wrapText="1"/>
    </xf>
    <xf numFmtId="42" fontId="46" fillId="0" borderId="41" xfId="3" applyFont="1" applyFill="1" applyBorder="1" applyAlignment="1">
      <alignment horizontal="center" vertical="center" wrapText="1"/>
    </xf>
    <xf numFmtId="42" fontId="46" fillId="0" borderId="39" xfId="3" applyFont="1" applyFill="1" applyBorder="1" applyAlignment="1">
      <alignment horizontal="center" vertical="center" wrapText="1"/>
    </xf>
    <xf numFmtId="42" fontId="23" fillId="0" borderId="41" xfId="3" applyFont="1" applyFill="1" applyBorder="1" applyAlignment="1">
      <alignment horizontal="center" vertical="center"/>
    </xf>
    <xf numFmtId="42" fontId="23" fillId="0" borderId="39" xfId="3" applyFont="1" applyFill="1" applyBorder="1" applyAlignment="1">
      <alignment horizontal="center" vertical="center"/>
    </xf>
    <xf numFmtId="42" fontId="23" fillId="0" borderId="51" xfId="3" applyFont="1" applyFill="1" applyBorder="1" applyAlignment="1">
      <alignment horizontal="center" vertical="center"/>
    </xf>
    <xf numFmtId="42" fontId="23" fillId="0" borderId="4" xfId="3" applyFont="1" applyFill="1" applyBorder="1" applyAlignment="1">
      <alignment horizontal="center" vertical="center"/>
    </xf>
    <xf numFmtId="42" fontId="33" fillId="0" borderId="29" xfId="3" applyFont="1" applyFill="1" applyBorder="1" applyAlignment="1">
      <alignment horizontal="center" vertical="center" wrapText="1"/>
    </xf>
    <xf numFmtId="42" fontId="23" fillId="0" borderId="10" xfId="0" applyNumberFormat="1" applyFont="1" applyFill="1" applyBorder="1" applyAlignment="1">
      <alignment horizontal="center" vertical="center"/>
    </xf>
    <xf numFmtId="173" fontId="23" fillId="0" borderId="10" xfId="0" applyNumberFormat="1" applyFont="1" applyFill="1" applyBorder="1" applyAlignment="1">
      <alignment horizontal="center" vertical="center"/>
    </xf>
    <xf numFmtId="42" fontId="33" fillId="0" borderId="51" xfId="3" applyFont="1" applyFill="1" applyBorder="1" applyAlignment="1">
      <alignment horizontal="center" vertical="center" wrapText="1"/>
    </xf>
    <xf numFmtId="42" fontId="33" fillId="0" borderId="4" xfId="3" applyFont="1" applyFill="1" applyBorder="1" applyAlignment="1">
      <alignment horizontal="center" vertical="center" wrapText="1"/>
    </xf>
    <xf numFmtId="42" fontId="23" fillId="0" borderId="12" xfId="3" applyFont="1" applyFill="1" applyBorder="1" applyAlignment="1">
      <alignment horizontal="center" vertical="center" wrapText="1"/>
    </xf>
    <xf numFmtId="42" fontId="23" fillId="0" borderId="9" xfId="3" applyFont="1" applyFill="1" applyBorder="1" applyAlignment="1">
      <alignment horizontal="center" vertical="center" wrapText="1"/>
    </xf>
    <xf numFmtId="165" fontId="23" fillId="0" borderId="10" xfId="2" applyNumberFormat="1" applyFont="1" applyFill="1" applyBorder="1" applyAlignment="1">
      <alignment horizontal="center" vertical="center"/>
    </xf>
    <xf numFmtId="41" fontId="33" fillId="0" borderId="24" xfId="1" applyFont="1" applyFill="1" applyBorder="1" applyAlignment="1">
      <alignment horizontal="center" vertical="center" wrapText="1"/>
    </xf>
    <xf numFmtId="42" fontId="23" fillId="0" borderId="21" xfId="3" applyNumberFormat="1" applyFont="1" applyFill="1" applyBorder="1" applyAlignment="1">
      <alignment horizontal="center" vertical="center" wrapText="1"/>
    </xf>
    <xf numFmtId="42" fontId="23" fillId="0" borderId="10" xfId="3" applyNumberFormat="1" applyFont="1" applyFill="1" applyBorder="1" applyAlignment="1">
      <alignment horizontal="center" vertical="center" wrapText="1"/>
    </xf>
    <xf numFmtId="42" fontId="46" fillId="0" borderId="15" xfId="3" applyFont="1" applyFill="1" applyBorder="1" applyAlignment="1" applyProtection="1">
      <alignment horizontal="center" vertical="center" wrapText="1"/>
    </xf>
    <xf numFmtId="42" fontId="23" fillId="0" borderId="21" xfId="3" applyFont="1" applyFill="1" applyBorder="1" applyAlignment="1" applyProtection="1">
      <alignment horizontal="center" vertical="center" wrapText="1"/>
    </xf>
    <xf numFmtId="42" fontId="23" fillId="0" borderId="16" xfId="3" applyFont="1" applyFill="1" applyBorder="1" applyAlignment="1">
      <alignment horizontal="center" vertical="center"/>
    </xf>
    <xf numFmtId="169" fontId="23" fillId="0" borderId="8" xfId="5" applyNumberFormat="1" applyFont="1" applyFill="1" applyBorder="1" applyAlignment="1">
      <alignment horizontal="center" vertical="center" wrapText="1"/>
    </xf>
    <xf numFmtId="42" fontId="23" fillId="0" borderId="59" xfId="3" applyFont="1" applyFill="1" applyBorder="1" applyAlignment="1">
      <alignment horizontal="center" vertical="center" wrapText="1"/>
    </xf>
    <xf numFmtId="42" fontId="23" fillId="0" borderId="42" xfId="3" applyFont="1" applyFill="1" applyBorder="1" applyAlignment="1">
      <alignment horizontal="center" vertical="center" wrapText="1"/>
    </xf>
    <xf numFmtId="42" fontId="23" fillId="0" borderId="52" xfId="3" applyFont="1" applyFill="1" applyBorder="1" applyAlignment="1">
      <alignment horizontal="center" vertical="center" wrapText="1"/>
    </xf>
    <xf numFmtId="42" fontId="23" fillId="0" borderId="49" xfId="3" applyFont="1" applyFill="1" applyBorder="1" applyAlignment="1">
      <alignment horizontal="center" vertical="center" wrapText="1"/>
    </xf>
    <xf numFmtId="41" fontId="23" fillId="0" borderId="10" xfId="1" applyFont="1" applyFill="1" applyBorder="1" applyAlignment="1">
      <alignment horizontal="center" vertical="center" wrapText="1"/>
    </xf>
    <xf numFmtId="42" fontId="23" fillId="0" borderId="40" xfId="3" applyFont="1" applyFill="1" applyBorder="1" applyAlignment="1">
      <alignment horizontal="center" vertical="center" wrapText="1"/>
    </xf>
    <xf numFmtId="42" fontId="23" fillId="0" borderId="16" xfId="0" applyNumberFormat="1" applyFont="1" applyFill="1" applyBorder="1" applyAlignment="1">
      <alignment horizontal="center" vertical="center" wrapText="1"/>
    </xf>
    <xf numFmtId="0" fontId="23" fillId="0" borderId="24" xfId="0" applyFont="1" applyFill="1" applyBorder="1"/>
    <xf numFmtId="42" fontId="23" fillId="0" borderId="24" xfId="3" applyFont="1" applyFill="1" applyBorder="1"/>
    <xf numFmtId="42" fontId="23" fillId="0" borderId="35" xfId="3" applyFont="1" applyFill="1" applyBorder="1" applyAlignment="1">
      <alignment horizontal="center" vertical="center" wrapText="1"/>
    </xf>
    <xf numFmtId="42" fontId="23" fillId="0" borderId="60" xfId="3" applyFont="1" applyFill="1" applyBorder="1" applyAlignment="1">
      <alignment horizontal="center" vertical="center" wrapText="1"/>
    </xf>
    <xf numFmtId="41" fontId="23" fillId="0" borderId="25" xfId="1" applyFont="1" applyFill="1" applyBorder="1" applyAlignment="1">
      <alignment horizontal="center" vertical="center" wrapText="1"/>
    </xf>
    <xf numFmtId="41" fontId="23" fillId="0" borderId="24" xfId="1" applyFont="1" applyFill="1" applyBorder="1" applyAlignment="1">
      <alignment horizontal="center" vertical="center" wrapText="1"/>
    </xf>
    <xf numFmtId="41" fontId="33" fillId="0" borderId="8" xfId="1" applyFont="1" applyFill="1" applyBorder="1" applyAlignment="1">
      <alignment horizontal="center" vertical="center" wrapText="1"/>
    </xf>
    <xf numFmtId="41" fontId="33" fillId="0" borderId="15" xfId="1" applyFont="1" applyFill="1" applyBorder="1" applyAlignment="1">
      <alignment horizontal="center" vertical="center" wrapText="1"/>
    </xf>
    <xf numFmtId="41" fontId="33" fillId="0" borderId="10" xfId="1" applyFont="1" applyFill="1" applyBorder="1" applyAlignment="1">
      <alignment horizontal="center" vertical="center" wrapText="1"/>
    </xf>
    <xf numFmtId="41" fontId="23" fillId="0" borderId="15" xfId="1" applyFont="1" applyFill="1" applyBorder="1" applyAlignment="1">
      <alignment horizontal="center" vertical="center" wrapText="1"/>
    </xf>
    <xf numFmtId="41" fontId="33" fillId="0" borderId="21" xfId="1" applyFont="1" applyFill="1" applyBorder="1" applyAlignment="1">
      <alignment horizontal="center" vertical="center" wrapText="1"/>
    </xf>
    <xf numFmtId="165" fontId="23" fillId="0" borderId="10" xfId="2" applyNumberFormat="1" applyFont="1" applyFill="1" applyBorder="1" applyAlignment="1">
      <alignment vertical="center" wrapText="1"/>
    </xf>
    <xf numFmtId="41" fontId="33" fillId="0" borderId="29" xfId="1" applyFont="1" applyFill="1" applyBorder="1" applyAlignment="1">
      <alignment horizontal="center" vertical="center" wrapText="1"/>
    </xf>
    <xf numFmtId="41" fontId="33" fillId="0" borderId="25" xfId="1" applyFont="1" applyFill="1" applyBorder="1" applyAlignment="1">
      <alignment horizontal="center" vertical="center" wrapText="1"/>
    </xf>
    <xf numFmtId="41" fontId="33" fillId="0" borderId="16" xfId="1" applyFont="1" applyFill="1" applyBorder="1" applyAlignment="1">
      <alignment horizontal="center" vertical="center" wrapText="1"/>
    </xf>
    <xf numFmtId="41" fontId="33" fillId="0" borderId="6" xfId="1" applyFont="1" applyFill="1" applyBorder="1" applyAlignment="1">
      <alignment horizontal="center" vertical="center" wrapText="1"/>
    </xf>
    <xf numFmtId="174" fontId="23" fillId="0" borderId="10" xfId="6" applyNumberFormat="1" applyFont="1" applyFill="1" applyBorder="1" applyAlignment="1">
      <alignment horizontal="center" vertical="center" wrapText="1"/>
    </xf>
    <xf numFmtId="174" fontId="23" fillId="0" borderId="6" xfId="6" applyNumberFormat="1" applyFont="1" applyFill="1" applyBorder="1" applyAlignment="1">
      <alignment horizontal="center" vertical="center" wrapText="1"/>
    </xf>
    <xf numFmtId="174" fontId="23" fillId="0" borderId="21" xfId="6" applyNumberFormat="1" applyFont="1" applyFill="1" applyBorder="1" applyAlignment="1">
      <alignment horizontal="center" vertical="center" wrapText="1"/>
    </xf>
    <xf numFmtId="0" fontId="20" fillId="0" borderId="8" xfId="0" applyNumberFormat="1" applyFont="1" applyFill="1" applyBorder="1" applyAlignment="1">
      <alignment horizontal="center" vertical="center" wrapText="1"/>
    </xf>
    <xf numFmtId="169" fontId="24" fillId="0" borderId="15" xfId="5" applyNumberFormat="1" applyFont="1" applyFill="1" applyBorder="1" applyAlignment="1">
      <alignment horizontal="center" vertical="center" wrapText="1"/>
    </xf>
    <xf numFmtId="169" fontId="24" fillId="0" borderId="6" xfId="5" applyNumberFormat="1" applyFont="1" applyFill="1" applyBorder="1" applyAlignment="1">
      <alignment horizontal="center" vertical="center" wrapText="1"/>
    </xf>
    <xf numFmtId="169" fontId="20" fillId="0" borderId="8" xfId="5" applyNumberFormat="1"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29" xfId="5" applyNumberFormat="1" applyFont="1" applyFill="1" applyBorder="1" applyAlignment="1">
      <alignment horizontal="center" vertical="center" wrapText="1"/>
    </xf>
    <xf numFmtId="0" fontId="20" fillId="0" borderId="15" xfId="5" applyNumberFormat="1" applyFont="1" applyFill="1" applyBorder="1" applyAlignment="1">
      <alignment horizontal="center" vertical="center" wrapText="1"/>
    </xf>
    <xf numFmtId="0" fontId="20" fillId="0" borderId="8" xfId="5" applyNumberFormat="1" applyFont="1" applyFill="1" applyBorder="1" applyAlignment="1">
      <alignment horizontal="center" vertical="center" wrapText="1"/>
    </xf>
    <xf numFmtId="0" fontId="20" fillId="0" borderId="6" xfId="5" applyNumberFormat="1" applyFont="1" applyFill="1" applyBorder="1" applyAlignment="1">
      <alignment horizontal="center" vertical="center" wrapText="1"/>
    </xf>
    <xf numFmtId="0" fontId="24" fillId="0" borderId="24" xfId="2" applyNumberFormat="1" applyFont="1" applyFill="1" applyBorder="1" applyAlignment="1">
      <alignment horizontal="center" vertical="center" wrapText="1"/>
    </xf>
    <xf numFmtId="0" fontId="20" fillId="0" borderId="16" xfId="0" applyFont="1" applyFill="1" applyBorder="1" applyAlignment="1">
      <alignment horizontal="center" vertical="center" wrapText="1"/>
    </xf>
    <xf numFmtId="169" fontId="20" fillId="0" borderId="15" xfId="5" applyNumberFormat="1" applyFont="1" applyFill="1" applyBorder="1" applyAlignment="1">
      <alignment horizontal="center" vertical="center" wrapText="1"/>
    </xf>
    <xf numFmtId="167" fontId="20" fillId="0" borderId="24" xfId="6" applyFont="1" applyFill="1" applyBorder="1" applyAlignment="1">
      <alignment horizontal="center" vertical="center" wrapText="1"/>
    </xf>
    <xf numFmtId="0" fontId="20" fillId="0" borderId="24" xfId="0" applyFont="1" applyFill="1" applyBorder="1" applyAlignment="1">
      <alignment horizontal="center" vertical="center"/>
    </xf>
    <xf numFmtId="0" fontId="20" fillId="0" borderId="10" xfId="5" applyNumberFormat="1" applyFont="1" applyFill="1" applyBorder="1" applyAlignment="1">
      <alignment horizontal="center" vertical="center" wrapText="1"/>
    </xf>
    <xf numFmtId="0" fontId="20" fillId="0" borderId="21" xfId="5" applyNumberFormat="1"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16" xfId="0" applyFont="1" applyFill="1" applyBorder="1" applyAlignment="1">
      <alignment horizontal="center" vertical="center" wrapText="1"/>
    </xf>
    <xf numFmtId="164" fontId="20" fillId="0" borderId="25" xfId="2" applyFont="1" applyFill="1" applyBorder="1" applyAlignment="1">
      <alignment horizontal="center" vertical="center" wrapText="1"/>
    </xf>
    <xf numFmtId="42" fontId="20" fillId="0" borderId="15" xfId="3" applyFont="1" applyFill="1" applyBorder="1" applyAlignment="1">
      <alignment horizontal="center" vertical="center" wrapText="1"/>
    </xf>
    <xf numFmtId="0" fontId="20" fillId="0" borderId="6" xfId="2" applyNumberFormat="1" applyFont="1" applyFill="1" applyBorder="1" applyAlignment="1">
      <alignment horizontal="center" vertical="center" wrapText="1"/>
    </xf>
    <xf numFmtId="0" fontId="20" fillId="0" borderId="24" xfId="2" applyNumberFormat="1" applyFont="1" applyFill="1" applyBorder="1" applyAlignment="1">
      <alignment horizontal="center" vertical="center" wrapText="1"/>
    </xf>
    <xf numFmtId="0" fontId="24" fillId="0" borderId="8" xfId="2" applyNumberFormat="1" applyFont="1" applyFill="1" applyBorder="1" applyAlignment="1">
      <alignment horizontal="center" vertical="center" wrapText="1"/>
    </xf>
    <xf numFmtId="0" fontId="24" fillId="0" borderId="25" xfId="0" applyNumberFormat="1" applyFont="1" applyFill="1" applyBorder="1" applyAlignment="1">
      <alignment horizontal="center" vertical="center" wrapText="1"/>
    </xf>
    <xf numFmtId="0" fontId="24" fillId="0" borderId="15" xfId="2" applyNumberFormat="1" applyFont="1" applyFill="1" applyBorder="1" applyAlignment="1">
      <alignment horizontal="center" vertical="center" wrapText="1"/>
    </xf>
    <xf numFmtId="0" fontId="24" fillId="0" borderId="10" xfId="2" applyNumberFormat="1" applyFont="1" applyFill="1" applyBorder="1" applyAlignment="1">
      <alignment horizontal="center" vertical="center" wrapText="1"/>
    </xf>
    <xf numFmtId="0" fontId="20" fillId="0" borderId="16" xfId="2" applyNumberFormat="1" applyFont="1" applyFill="1" applyBorder="1" applyAlignment="1">
      <alignment horizontal="center" vertical="center" wrapText="1"/>
    </xf>
    <xf numFmtId="0" fontId="20" fillId="0" borderId="24" xfId="0" applyNumberFormat="1" applyFont="1" applyFill="1" applyBorder="1" applyAlignment="1">
      <alignment horizontal="center" vertical="center" wrapText="1"/>
    </xf>
    <xf numFmtId="0" fontId="20" fillId="0" borderId="16" xfId="0" applyNumberFormat="1" applyFont="1" applyFill="1" applyBorder="1" applyAlignment="1">
      <alignment horizontal="center" vertical="center" wrapText="1"/>
    </xf>
    <xf numFmtId="0" fontId="20" fillId="0" borderId="10" xfId="0" applyNumberFormat="1" applyFont="1" applyFill="1" applyBorder="1" applyAlignment="1">
      <alignment horizontal="center" vertical="center" wrapText="1"/>
    </xf>
    <xf numFmtId="0" fontId="20" fillId="0" borderId="6" xfId="0" applyNumberFormat="1" applyFont="1" applyFill="1" applyBorder="1" applyAlignment="1">
      <alignment horizontal="center" vertical="center" wrapText="1"/>
    </xf>
    <xf numFmtId="0" fontId="20" fillId="0" borderId="21" xfId="0" applyNumberFormat="1" applyFont="1" applyFill="1" applyBorder="1" applyAlignment="1">
      <alignment horizontal="center" vertical="center" wrapText="1"/>
    </xf>
    <xf numFmtId="0" fontId="20" fillId="0" borderId="10" xfId="2" applyNumberFormat="1" applyFont="1" applyFill="1" applyBorder="1" applyAlignment="1">
      <alignment horizontal="center" vertical="center" wrapText="1"/>
    </xf>
    <xf numFmtId="0" fontId="20" fillId="0" borderId="21" xfId="2"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5" xfId="2" applyNumberFormat="1" applyFont="1" applyFill="1" applyBorder="1" applyAlignment="1">
      <alignment horizontal="center" vertical="center" wrapText="1"/>
    </xf>
    <xf numFmtId="0" fontId="20" fillId="0" borderId="8" xfId="2" applyNumberFormat="1" applyFont="1" applyFill="1" applyBorder="1" applyAlignment="1">
      <alignment horizontal="center" vertical="center" wrapText="1"/>
    </xf>
    <xf numFmtId="42" fontId="20" fillId="0" borderId="21" xfId="2"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20" fillId="0" borderId="29" xfId="2" applyNumberFormat="1" applyFont="1" applyFill="1" applyBorder="1" applyAlignment="1">
      <alignment horizontal="center" vertical="center" wrapText="1"/>
    </xf>
    <xf numFmtId="0" fontId="20" fillId="0" borderId="29" xfId="0" applyFont="1" applyFill="1" applyBorder="1" applyAlignment="1">
      <alignment horizontal="center" vertical="center"/>
    </xf>
    <xf numFmtId="0" fontId="20" fillId="0" borderId="25" xfId="0" applyNumberFormat="1" applyFont="1" applyFill="1" applyBorder="1" applyAlignment="1">
      <alignment horizontal="center" vertical="center" wrapText="1"/>
    </xf>
    <xf numFmtId="0" fontId="20" fillId="0" borderId="15" xfId="0" applyNumberFormat="1" applyFont="1" applyFill="1" applyBorder="1" applyAlignment="1">
      <alignment horizontal="center" vertical="center" wrapText="1"/>
    </xf>
    <xf numFmtId="0" fontId="24" fillId="0" borderId="16" xfId="2" applyNumberFormat="1" applyFont="1" applyFill="1" applyBorder="1" applyAlignment="1">
      <alignment horizontal="center" vertical="center" wrapText="1"/>
    </xf>
    <xf numFmtId="164" fontId="24" fillId="0" borderId="25" xfId="2" applyFont="1" applyFill="1" applyBorder="1" applyAlignment="1">
      <alignment horizontal="center" vertical="center" wrapText="1"/>
    </xf>
    <xf numFmtId="0" fontId="24" fillId="0" borderId="6" xfId="2" applyNumberFormat="1"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9" xfId="0" applyNumberFormat="1" applyFont="1" applyFill="1" applyBorder="1" applyAlignment="1">
      <alignment horizontal="center" vertical="center" wrapText="1"/>
    </xf>
    <xf numFmtId="0" fontId="20" fillId="0" borderId="8" xfId="0" applyFont="1" applyFill="1" applyBorder="1" applyAlignment="1">
      <alignment horizontal="center" vertical="center" wrapText="1"/>
    </xf>
    <xf numFmtId="43" fontId="20" fillId="0" borderId="16" xfId="10" applyFont="1" applyFill="1" applyBorder="1" applyAlignment="1">
      <alignment horizontal="center" vertical="center" wrapText="1"/>
    </xf>
    <xf numFmtId="43" fontId="20" fillId="0" borderId="10" xfId="10" applyFont="1" applyFill="1" applyBorder="1" applyAlignment="1">
      <alignment horizontal="center" vertical="center" wrapText="1"/>
    </xf>
    <xf numFmtId="43" fontId="20" fillId="0" borderId="6" xfId="10" applyFont="1" applyFill="1" applyBorder="1" applyAlignment="1">
      <alignment horizontal="center" vertical="center" wrapText="1"/>
    </xf>
    <xf numFmtId="43" fontId="20" fillId="0" borderId="21" xfId="10" applyFont="1" applyFill="1" applyBorder="1" applyAlignment="1">
      <alignment horizontal="center" vertical="center" wrapText="1"/>
    </xf>
    <xf numFmtId="0" fontId="24" fillId="0" borderId="29" xfId="2" applyNumberFormat="1" applyFont="1" applyFill="1" applyBorder="1" applyAlignment="1">
      <alignment horizontal="center" vertical="center" wrapText="1"/>
    </xf>
    <xf numFmtId="43" fontId="20" fillId="0" borderId="24" xfId="10" applyFont="1" applyFill="1" applyBorder="1" applyAlignment="1">
      <alignment horizontal="center" vertical="center" wrapText="1"/>
    </xf>
    <xf numFmtId="43" fontId="20" fillId="0" borderId="25" xfId="10" applyFont="1" applyFill="1" applyBorder="1" applyAlignment="1">
      <alignment horizontal="center" vertical="center" wrapText="1"/>
    </xf>
    <xf numFmtId="172" fontId="24" fillId="0" borderId="24" xfId="2" applyNumberFormat="1" applyFont="1" applyFill="1" applyBorder="1" applyAlignment="1">
      <alignment horizontal="center" vertical="center" wrapText="1"/>
    </xf>
    <xf numFmtId="172" fontId="24" fillId="0" borderId="16" xfId="2" applyNumberFormat="1" applyFont="1" applyFill="1" applyBorder="1" applyAlignment="1">
      <alignment horizontal="center" vertical="center" wrapText="1"/>
    </xf>
    <xf numFmtId="0" fontId="24" fillId="0" borderId="25" xfId="2" applyNumberFormat="1" applyFont="1" applyFill="1" applyBorder="1" applyAlignment="1">
      <alignment horizontal="center" vertical="center" wrapText="1"/>
    </xf>
    <xf numFmtId="172" fontId="24" fillId="0" borderId="15" xfId="2" applyNumberFormat="1" applyFont="1" applyFill="1" applyBorder="1" applyAlignment="1">
      <alignment horizontal="center" vertical="center" wrapText="1"/>
    </xf>
    <xf numFmtId="172" fontId="24" fillId="0" borderId="25" xfId="2" applyNumberFormat="1" applyFont="1" applyFill="1" applyBorder="1" applyAlignment="1">
      <alignment horizontal="center" vertical="center" wrapText="1"/>
    </xf>
    <xf numFmtId="172" fontId="24" fillId="0" borderId="10" xfId="2" applyNumberFormat="1" applyFont="1" applyFill="1" applyBorder="1" applyAlignment="1">
      <alignment horizontal="center" vertical="center" wrapText="1"/>
    </xf>
    <xf numFmtId="172" fontId="24" fillId="0" borderId="29" xfId="2" applyNumberFormat="1" applyFont="1" applyFill="1" applyBorder="1" applyAlignment="1">
      <alignment horizontal="center" vertical="center" wrapText="1"/>
    </xf>
    <xf numFmtId="172" fontId="24" fillId="0" borderId="21" xfId="2" applyNumberFormat="1" applyFont="1" applyFill="1" applyBorder="1" applyAlignment="1">
      <alignment horizontal="center" vertical="center" wrapText="1"/>
    </xf>
    <xf numFmtId="169" fontId="24" fillId="0" borderId="21" xfId="5" applyNumberFormat="1" applyFont="1" applyFill="1" applyBorder="1" applyAlignment="1">
      <alignment horizontal="center" vertical="center" wrapText="1"/>
    </xf>
    <xf numFmtId="0" fontId="20" fillId="0" borderId="24" xfId="10" applyNumberFormat="1" applyFont="1" applyFill="1" applyBorder="1" applyAlignment="1">
      <alignment horizontal="center" vertical="center" wrapText="1"/>
    </xf>
    <xf numFmtId="43" fontId="20" fillId="0" borderId="29" xfId="10" applyFont="1" applyFill="1" applyBorder="1" applyAlignment="1">
      <alignment horizontal="center" vertical="center" wrapText="1"/>
    </xf>
    <xf numFmtId="43" fontId="20" fillId="0" borderId="15" xfId="10" applyFont="1" applyFill="1" applyBorder="1" applyAlignment="1">
      <alignment horizontal="center" vertical="center" wrapText="1"/>
    </xf>
    <xf numFmtId="0" fontId="20" fillId="0" borderId="25" xfId="0" applyFont="1" applyFill="1" applyBorder="1" applyAlignment="1">
      <alignment horizontal="center" vertical="center" wrapText="1"/>
    </xf>
    <xf numFmtId="49" fontId="20" fillId="0" borderId="15" xfId="5" applyNumberFormat="1" applyFont="1" applyFill="1" applyBorder="1" applyAlignment="1">
      <alignment horizontal="center" vertical="center" wrapText="1"/>
    </xf>
    <xf numFmtId="49" fontId="20" fillId="0" borderId="10" xfId="5" applyNumberFormat="1" applyFont="1" applyFill="1" applyBorder="1" applyAlignment="1">
      <alignment horizontal="center" vertical="center" wrapText="1"/>
    </xf>
    <xf numFmtId="49" fontId="24" fillId="0" borderId="10" xfId="5" applyNumberFormat="1" applyFont="1" applyFill="1" applyBorder="1" applyAlignment="1">
      <alignment horizontal="center" vertical="center" wrapText="1"/>
    </xf>
    <xf numFmtId="49" fontId="20" fillId="0" borderId="21" xfId="5" applyNumberFormat="1" applyFont="1" applyFill="1" applyBorder="1" applyAlignment="1">
      <alignment horizontal="center" vertical="center" wrapText="1"/>
    </xf>
    <xf numFmtId="49" fontId="20" fillId="0" borderId="16" xfId="5" applyNumberFormat="1" applyFont="1" applyFill="1" applyBorder="1" applyAlignment="1">
      <alignment horizontal="center" vertical="center" wrapText="1"/>
    </xf>
    <xf numFmtId="49" fontId="20" fillId="0" borderId="6" xfId="5" applyNumberFormat="1" applyFont="1" applyFill="1" applyBorder="1" applyAlignment="1">
      <alignment horizontal="center" vertical="center" wrapText="1"/>
    </xf>
    <xf numFmtId="0" fontId="20" fillId="0" borderId="25" xfId="2" applyNumberFormat="1" applyFont="1" applyFill="1" applyBorder="1" applyAlignment="1">
      <alignment horizontal="center" vertical="center" wrapText="1"/>
    </xf>
    <xf numFmtId="168" fontId="20" fillId="0" borderId="15" xfId="7" applyFont="1" applyFill="1" applyBorder="1" applyAlignment="1">
      <alignment horizontal="center" vertical="center" wrapText="1"/>
    </xf>
    <xf numFmtId="0" fontId="20" fillId="0" borderId="6" xfId="0" applyFont="1" applyFill="1" applyBorder="1" applyAlignment="1">
      <alignment horizontal="left" vertical="center" wrapText="1"/>
    </xf>
    <xf numFmtId="169" fontId="20" fillId="0" borderId="23" xfId="5" applyNumberFormat="1" applyFont="1" applyFill="1" applyBorder="1" applyAlignment="1">
      <alignment horizontal="center" vertical="center" wrapText="1"/>
    </xf>
    <xf numFmtId="168" fontId="20" fillId="0" borderId="33" xfId="7" applyFont="1" applyFill="1" applyBorder="1" applyAlignment="1">
      <alignment horizontal="center" vertical="center" wrapText="1"/>
    </xf>
    <xf numFmtId="170" fontId="20" fillId="0" borderId="23" xfId="5" applyNumberFormat="1" applyFont="1" applyFill="1" applyBorder="1" applyAlignment="1">
      <alignment horizontal="center" vertical="center" wrapText="1"/>
    </xf>
    <xf numFmtId="170" fontId="20" fillId="0" borderId="15" xfId="5" applyNumberFormat="1" applyFont="1" applyFill="1" applyBorder="1" applyAlignment="1">
      <alignment horizontal="center" vertical="center" wrapText="1"/>
    </xf>
    <xf numFmtId="170" fontId="20" fillId="0" borderId="10" xfId="5" applyNumberFormat="1" applyFont="1" applyFill="1" applyBorder="1" applyAlignment="1">
      <alignment horizontal="center" vertical="center" wrapText="1"/>
    </xf>
    <xf numFmtId="170" fontId="20" fillId="0" borderId="21" xfId="5" applyNumberFormat="1" applyFont="1" applyFill="1" applyBorder="1" applyAlignment="1">
      <alignment horizontal="center" vertical="center" wrapText="1"/>
    </xf>
    <xf numFmtId="170" fontId="20" fillId="0" borderId="16" xfId="5" applyNumberFormat="1" applyFont="1" applyFill="1" applyBorder="1" applyAlignment="1">
      <alignment horizontal="center" vertical="center" wrapText="1"/>
    </xf>
    <xf numFmtId="170" fontId="20" fillId="0" borderId="24" xfId="5" applyNumberFormat="1" applyFont="1" applyFill="1" applyBorder="1" applyAlignment="1">
      <alignment horizontal="center" vertical="center" wrapText="1"/>
    </xf>
    <xf numFmtId="14" fontId="20" fillId="0" borderId="21" xfId="5" applyNumberFormat="1" applyFont="1" applyFill="1" applyBorder="1" applyAlignment="1">
      <alignment horizontal="center" vertical="center" wrapText="1"/>
    </xf>
    <xf numFmtId="0" fontId="20" fillId="0" borderId="24" xfId="0" applyFont="1" applyFill="1" applyBorder="1"/>
    <xf numFmtId="0" fontId="17" fillId="0" borderId="10" xfId="5" applyNumberFormat="1" applyFont="1" applyFill="1" applyBorder="1" applyAlignment="1">
      <alignment horizontal="right" vertical="center" wrapText="1"/>
    </xf>
    <xf numFmtId="0" fontId="17" fillId="0" borderId="21" xfId="7" applyNumberFormat="1" applyFont="1" applyFill="1" applyBorder="1" applyAlignment="1">
      <alignment horizontal="right" vertical="center" wrapText="1"/>
    </xf>
    <xf numFmtId="0" fontId="17" fillId="0" borderId="16" xfId="5" applyNumberFormat="1" applyFont="1" applyFill="1" applyBorder="1" applyAlignment="1">
      <alignment horizontal="right" vertical="center" wrapText="1"/>
    </xf>
    <xf numFmtId="0" fontId="0" fillId="0" borderId="10" xfId="0" applyNumberFormat="1" applyFont="1" applyFill="1" applyBorder="1" applyAlignment="1">
      <alignment horizontal="center" vertical="center"/>
    </xf>
    <xf numFmtId="0" fontId="0" fillId="0" borderId="16" xfId="0" applyFont="1" applyFill="1" applyBorder="1" applyAlignment="1">
      <alignment horizontal="center" vertical="center" wrapText="1"/>
    </xf>
    <xf numFmtId="0" fontId="15" fillId="0" borderId="16" xfId="6" applyNumberFormat="1" applyFont="1" applyFill="1" applyBorder="1" applyAlignment="1">
      <alignment horizontal="center" vertical="center" wrapText="1"/>
    </xf>
    <xf numFmtId="0" fontId="0" fillId="0" borderId="24" xfId="0" applyFont="1" applyFill="1" applyBorder="1"/>
    <xf numFmtId="0" fontId="0" fillId="4" borderId="0" xfId="0" applyNumberFormat="1" applyFont="1" applyFill="1" applyAlignment="1">
      <alignment horizontal="center" vertical="center"/>
    </xf>
    <xf numFmtId="0" fontId="0" fillId="0" borderId="0" xfId="0" applyNumberFormat="1" applyFont="1" applyAlignment="1">
      <alignment horizontal="center" vertical="center"/>
    </xf>
  </cellXfs>
  <cellStyles count="11">
    <cellStyle name="Millares [0]" xfId="1" builtinId="6"/>
    <cellStyle name="Millares [0] 2" xfId="7"/>
    <cellStyle name="Millares 10" xfId="10"/>
    <cellStyle name="Millares 2" xfId="5"/>
    <cellStyle name="Moneda" xfId="2" builtinId="4"/>
    <cellStyle name="Moneda [0]" xfId="3" builtinId="7"/>
    <cellStyle name="Moneda [0] 2" xfId="6"/>
    <cellStyle name="Moneda 13" xfId="8"/>
    <cellStyle name="Normal" xfId="0" builtinId="0"/>
    <cellStyle name="Normal 2 2" xfId="9"/>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ropbox/Alcaldia%20Cajica/Obras%20P&#250;blicas/2018/PLAN%20DE%20DESARROLLO%20SEGUIMIENTO/P.%20Acci&#243;n-Adq%20-Contr%20%202018%20Obras%20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8 "/>
      <sheetName val="BIENES Y SERVICI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U585"/>
  <sheetViews>
    <sheetView tabSelected="1" topLeftCell="D1" zoomScale="70" zoomScaleNormal="70" zoomScalePageLayoutView="62" workbookViewId="0">
      <selection activeCell="AG7" sqref="AG7"/>
    </sheetView>
  </sheetViews>
  <sheetFormatPr baseColWidth="10" defaultColWidth="10.85546875" defaultRowHeight="72" customHeight="1" x14ac:dyDescent="0.25"/>
  <cols>
    <col min="1" max="1" width="14.7109375" style="11" customWidth="1"/>
    <col min="2" max="2" width="12.28515625" style="11" customWidth="1"/>
    <col min="3" max="3" width="15.85546875" style="11" customWidth="1"/>
    <col min="4" max="4" width="6.85546875" style="1611" customWidth="1"/>
    <col min="5" max="5" width="28.85546875" style="11" customWidth="1"/>
    <col min="6" max="6" width="14" style="11" customWidth="1"/>
    <col min="7" max="7" width="13.28515625" style="11" customWidth="1"/>
    <col min="8" max="8" width="10" style="11" customWidth="1"/>
    <col min="9" max="9" width="15.7109375" style="11" customWidth="1"/>
    <col min="10" max="10" width="16.28515625" style="11" customWidth="1"/>
    <col min="11" max="11" width="26.85546875" style="1624" customWidth="1"/>
    <col min="12" max="12" width="1.42578125" style="1625" hidden="1" customWidth="1"/>
    <col min="13" max="14" width="1.42578125" style="1626" hidden="1" customWidth="1"/>
    <col min="15" max="18" width="1.42578125" style="1627" hidden="1" customWidth="1"/>
    <col min="19" max="19" width="1.42578125" style="1622" hidden="1" customWidth="1"/>
    <col min="20" max="20" width="24" style="1624" customWidth="1"/>
    <col min="21" max="21" width="0.7109375" style="1625" hidden="1" customWidth="1"/>
    <col min="22" max="23" width="0.7109375" style="1626" hidden="1" customWidth="1"/>
    <col min="24" max="27" width="0.7109375" style="1627" hidden="1" customWidth="1"/>
    <col min="28" max="31" width="0.7109375" style="1622" hidden="1" customWidth="1"/>
    <col min="32" max="32" width="4.28515625" style="1616" customWidth="1"/>
    <col min="33" max="33" width="31" style="1617" customWidth="1"/>
    <col min="34" max="34" width="12.28515625" style="1617" customWidth="1"/>
    <col min="35" max="35" width="12.28515625" style="1616" customWidth="1"/>
    <col min="36" max="36" width="12.28515625" style="1821" customWidth="1"/>
    <col min="37" max="37" width="17" style="1619" customWidth="1"/>
    <col min="38" max="38" width="12.28515625" style="1619" customWidth="1"/>
    <col min="39" max="39" width="22.7109375" style="1620" customWidth="1"/>
    <col min="40" max="40" width="21.5703125" style="1620" customWidth="1"/>
    <col min="41" max="41" width="38.42578125" style="1622" customWidth="1"/>
    <col min="42" max="16384" width="10.85546875" style="11"/>
  </cols>
  <sheetData>
    <row r="1" spans="1:55" ht="24.75" customHeight="1" thickBot="1" x14ac:dyDescent="0.3">
      <c r="A1" s="1"/>
      <c r="B1" s="2"/>
      <c r="C1" s="2"/>
      <c r="D1" s="2"/>
      <c r="E1" s="2"/>
      <c r="F1" s="2"/>
      <c r="G1" s="2"/>
      <c r="H1" s="2"/>
      <c r="I1" s="3"/>
      <c r="J1" s="4" t="s">
        <v>0</v>
      </c>
      <c r="K1" s="5"/>
      <c r="L1" s="5"/>
      <c r="M1" s="5"/>
      <c r="N1" s="5"/>
      <c r="O1" s="5"/>
      <c r="P1" s="5"/>
      <c r="Q1" s="5"/>
      <c r="R1" s="5"/>
      <c r="S1" s="5"/>
      <c r="T1" s="5"/>
      <c r="U1" s="5"/>
      <c r="V1" s="5"/>
      <c r="W1" s="5"/>
      <c r="X1" s="5"/>
      <c r="Y1" s="5"/>
      <c r="Z1" s="5"/>
      <c r="AA1" s="5"/>
      <c r="AB1" s="5"/>
      <c r="AC1" s="5"/>
      <c r="AD1" s="5"/>
      <c r="AE1" s="6"/>
      <c r="AF1" s="7" t="s">
        <v>1</v>
      </c>
      <c r="AG1" s="7"/>
      <c r="AH1" s="7"/>
      <c r="AI1" s="7"/>
      <c r="AJ1" s="7"/>
      <c r="AK1" s="7"/>
      <c r="AL1" s="7"/>
      <c r="AM1" s="7"/>
      <c r="AN1" s="8"/>
      <c r="AO1" s="9"/>
      <c r="AP1" s="10"/>
      <c r="AQ1" s="10"/>
      <c r="AR1" s="10"/>
      <c r="AS1" s="10"/>
      <c r="AT1" s="10"/>
      <c r="AU1" s="10"/>
      <c r="AV1" s="10"/>
      <c r="AW1" s="10"/>
      <c r="AX1" s="10"/>
      <c r="AY1" s="10"/>
      <c r="AZ1" s="10"/>
      <c r="BA1" s="10"/>
      <c r="BB1" s="10"/>
    </row>
    <row r="2" spans="1:55" s="29" customFormat="1" ht="60.75" customHeight="1" thickBot="1" x14ac:dyDescent="0.25">
      <c r="A2" s="12" t="s">
        <v>2</v>
      </c>
      <c r="B2" s="13" t="s">
        <v>3</v>
      </c>
      <c r="C2" s="14" t="s">
        <v>4</v>
      </c>
      <c r="D2" s="15" t="s">
        <v>5</v>
      </c>
      <c r="E2" s="16" t="s">
        <v>6</v>
      </c>
      <c r="F2" s="16" t="s">
        <v>7</v>
      </c>
      <c r="G2" s="15" t="s">
        <v>8</v>
      </c>
      <c r="H2" s="17" t="s">
        <v>9</v>
      </c>
      <c r="I2" s="1630" t="s">
        <v>10</v>
      </c>
      <c r="J2" s="1629" t="s">
        <v>11</v>
      </c>
      <c r="K2" s="1628" t="s">
        <v>12</v>
      </c>
      <c r="L2" s="18" t="s">
        <v>13</v>
      </c>
      <c r="M2" s="19" t="s">
        <v>14</v>
      </c>
      <c r="N2" s="18" t="s">
        <v>15</v>
      </c>
      <c r="O2" s="18" t="s">
        <v>16</v>
      </c>
      <c r="P2" s="18" t="s">
        <v>17</v>
      </c>
      <c r="Q2" s="18" t="s">
        <v>18</v>
      </c>
      <c r="R2" s="18" t="s">
        <v>19</v>
      </c>
      <c r="S2" s="20" t="s">
        <v>20</v>
      </c>
      <c r="T2" s="1628" t="s">
        <v>21</v>
      </c>
      <c r="U2" s="18" t="s">
        <v>22</v>
      </c>
      <c r="V2" s="19" t="s">
        <v>14</v>
      </c>
      <c r="W2" s="18" t="s">
        <v>15</v>
      </c>
      <c r="X2" s="18" t="s">
        <v>16</v>
      </c>
      <c r="Y2" s="18" t="s">
        <v>17</v>
      </c>
      <c r="Z2" s="18" t="s">
        <v>18</v>
      </c>
      <c r="AA2" s="18" t="s">
        <v>19</v>
      </c>
      <c r="AB2" s="20" t="s">
        <v>20</v>
      </c>
      <c r="AC2" s="21"/>
      <c r="AD2" s="21"/>
      <c r="AE2" s="21"/>
      <c r="AF2" s="22" t="s">
        <v>23</v>
      </c>
      <c r="AG2" s="23" t="s">
        <v>24</v>
      </c>
      <c r="AH2" s="23" t="s">
        <v>25</v>
      </c>
      <c r="AI2" s="24" t="s">
        <v>26</v>
      </c>
      <c r="AJ2" s="24" t="s">
        <v>27</v>
      </c>
      <c r="AK2" s="25" t="s">
        <v>28</v>
      </c>
      <c r="AL2" s="25" t="s">
        <v>29</v>
      </c>
      <c r="AM2" s="26" t="s">
        <v>30</v>
      </c>
      <c r="AN2" s="26" t="s">
        <v>31</v>
      </c>
      <c r="AO2" s="27" t="s">
        <v>32</v>
      </c>
      <c r="AP2" s="28"/>
      <c r="AQ2" s="28"/>
      <c r="AR2" s="28"/>
      <c r="AS2" s="28"/>
      <c r="AT2" s="28"/>
      <c r="AU2" s="28"/>
      <c r="AV2" s="28"/>
      <c r="AW2" s="28"/>
      <c r="AX2" s="28"/>
      <c r="AY2" s="28"/>
      <c r="AZ2" s="28"/>
      <c r="BA2" s="28"/>
      <c r="BB2" s="28"/>
    </row>
    <row r="3" spans="1:55" s="51" customFormat="1" ht="35.1" customHeight="1" x14ac:dyDescent="0.2">
      <c r="A3" s="30" t="s">
        <v>33</v>
      </c>
      <c r="B3" s="31" t="s">
        <v>34</v>
      </c>
      <c r="C3" s="32" t="s">
        <v>35</v>
      </c>
      <c r="D3" s="33">
        <v>1</v>
      </c>
      <c r="E3" s="34" t="s">
        <v>36</v>
      </c>
      <c r="F3" s="35" t="s">
        <v>37</v>
      </c>
      <c r="G3" s="36">
        <v>0</v>
      </c>
      <c r="H3" s="36" t="s">
        <v>38</v>
      </c>
      <c r="I3" s="36">
        <v>1</v>
      </c>
      <c r="J3" s="37">
        <v>0.33</v>
      </c>
      <c r="K3" s="38">
        <f>+L3+M3+N3+O3+P3+Q3+R3+S3</f>
        <v>129825000</v>
      </c>
      <c r="L3" s="39">
        <v>129825000</v>
      </c>
      <c r="M3" s="40"/>
      <c r="N3" s="40"/>
      <c r="O3" s="40"/>
      <c r="P3" s="40"/>
      <c r="Q3" s="40"/>
      <c r="R3" s="40"/>
      <c r="S3" s="40"/>
      <c r="T3" s="38">
        <f>+U3+V3+W3+X3+Y3+Z3+AA3+AB3</f>
        <v>129825000</v>
      </c>
      <c r="U3" s="41">
        <v>129825000</v>
      </c>
      <c r="V3" s="42"/>
      <c r="W3" s="42"/>
      <c r="X3" s="42"/>
      <c r="Y3" s="42"/>
      <c r="Z3" s="42"/>
      <c r="AA3" s="42"/>
      <c r="AB3" s="43"/>
      <c r="AC3" s="43"/>
      <c r="AD3" s="43"/>
      <c r="AE3" s="43"/>
      <c r="AF3" s="44">
        <v>1</v>
      </c>
      <c r="AG3" s="1725" t="s">
        <v>39</v>
      </c>
      <c r="AH3" s="45" t="s">
        <v>40</v>
      </c>
      <c r="AI3" s="46">
        <v>100</v>
      </c>
      <c r="AJ3" s="46">
        <v>100</v>
      </c>
      <c r="AK3" s="47" t="s">
        <v>41</v>
      </c>
      <c r="AL3" s="47">
        <v>43465</v>
      </c>
      <c r="AM3" s="1631">
        <v>59950000</v>
      </c>
      <c r="AN3" s="1631">
        <v>59950000</v>
      </c>
      <c r="AO3" s="48" t="s">
        <v>42</v>
      </c>
      <c r="AP3" s="50"/>
      <c r="AQ3" s="50"/>
      <c r="AR3" s="50"/>
      <c r="AS3" s="50"/>
      <c r="AT3" s="50"/>
      <c r="AU3" s="50"/>
      <c r="AV3" s="50"/>
      <c r="AW3" s="50"/>
      <c r="AX3" s="50"/>
      <c r="AY3" s="50"/>
      <c r="AZ3" s="50"/>
      <c r="BA3" s="50"/>
      <c r="BB3" s="50"/>
    </row>
    <row r="4" spans="1:55" s="51" customFormat="1" ht="35.1" customHeight="1" x14ac:dyDescent="0.2">
      <c r="A4" s="52" t="s">
        <v>33</v>
      </c>
      <c r="B4" s="53" t="s">
        <v>34</v>
      </c>
      <c r="C4" s="54" t="s">
        <v>35</v>
      </c>
      <c r="D4" s="55">
        <v>1</v>
      </c>
      <c r="E4" s="56" t="s">
        <v>36</v>
      </c>
      <c r="F4" s="57" t="s">
        <v>37</v>
      </c>
      <c r="G4" s="58">
        <v>0</v>
      </c>
      <c r="H4" s="58" t="s">
        <v>38</v>
      </c>
      <c r="I4" s="58">
        <v>1</v>
      </c>
      <c r="J4" s="59">
        <v>0.33</v>
      </c>
      <c r="K4" s="60"/>
      <c r="L4" s="61"/>
      <c r="M4" s="62"/>
      <c r="N4" s="62"/>
      <c r="O4" s="62"/>
      <c r="P4" s="62"/>
      <c r="Q4" s="62"/>
      <c r="R4" s="62"/>
      <c r="S4" s="63"/>
      <c r="T4" s="60"/>
      <c r="U4" s="61"/>
      <c r="V4" s="62"/>
      <c r="W4" s="62"/>
      <c r="X4" s="62"/>
      <c r="Y4" s="62"/>
      <c r="Z4" s="62"/>
      <c r="AA4" s="62"/>
      <c r="AB4" s="63"/>
      <c r="AC4" s="63"/>
      <c r="AD4" s="63"/>
      <c r="AE4" s="63"/>
      <c r="AF4" s="64">
        <v>2</v>
      </c>
      <c r="AG4" s="384" t="s">
        <v>43</v>
      </c>
      <c r="AH4" s="65" t="s">
        <v>40</v>
      </c>
      <c r="AI4" s="66">
        <v>100</v>
      </c>
      <c r="AJ4" s="66">
        <v>0</v>
      </c>
      <c r="AK4" s="67">
        <v>43252</v>
      </c>
      <c r="AL4" s="67">
        <v>43435</v>
      </c>
      <c r="AM4" s="1632">
        <v>34875000</v>
      </c>
      <c r="AN4" s="1632">
        <v>34875000</v>
      </c>
      <c r="AO4" s="68" t="s">
        <v>42</v>
      </c>
      <c r="AP4" s="50"/>
      <c r="AQ4" s="50"/>
      <c r="AR4" s="50"/>
      <c r="AS4" s="50"/>
      <c r="AT4" s="50"/>
      <c r="AU4" s="50"/>
      <c r="AV4" s="50"/>
      <c r="AW4" s="50"/>
      <c r="AX4" s="50"/>
      <c r="AY4" s="50"/>
      <c r="AZ4" s="50"/>
      <c r="BA4" s="50"/>
      <c r="BB4" s="50"/>
    </row>
    <row r="5" spans="1:55" s="51" customFormat="1" ht="35.1" customHeight="1" thickBot="1" x14ac:dyDescent="0.25">
      <c r="A5" s="69" t="s">
        <v>33</v>
      </c>
      <c r="B5" s="70" t="s">
        <v>34</v>
      </c>
      <c r="C5" s="71" t="s">
        <v>35</v>
      </c>
      <c r="D5" s="72">
        <v>1</v>
      </c>
      <c r="E5" s="73" t="s">
        <v>36</v>
      </c>
      <c r="F5" s="74" t="s">
        <v>37</v>
      </c>
      <c r="G5" s="75">
        <v>0</v>
      </c>
      <c r="H5" s="75" t="s">
        <v>38</v>
      </c>
      <c r="I5" s="75">
        <v>1</v>
      </c>
      <c r="J5" s="59">
        <v>0.33</v>
      </c>
      <c r="K5" s="76"/>
      <c r="L5" s="77"/>
      <c r="M5" s="78"/>
      <c r="N5" s="78"/>
      <c r="O5" s="78"/>
      <c r="P5" s="78"/>
      <c r="Q5" s="78"/>
      <c r="R5" s="78"/>
      <c r="S5" s="79"/>
      <c r="T5" s="76"/>
      <c r="U5" s="80"/>
      <c r="V5" s="81"/>
      <c r="W5" s="81"/>
      <c r="X5" s="81"/>
      <c r="Y5" s="81"/>
      <c r="Z5" s="81"/>
      <c r="AA5" s="81"/>
      <c r="AB5" s="82"/>
      <c r="AC5" s="82"/>
      <c r="AD5" s="82"/>
      <c r="AE5" s="82"/>
      <c r="AF5" s="83">
        <v>3</v>
      </c>
      <c r="AG5" s="1726" t="s">
        <v>44</v>
      </c>
      <c r="AH5" s="84" t="s">
        <v>40</v>
      </c>
      <c r="AI5" s="85">
        <v>100</v>
      </c>
      <c r="AJ5" s="85">
        <v>100</v>
      </c>
      <c r="AK5" s="86">
        <v>43252</v>
      </c>
      <c r="AL5" s="86">
        <v>43435</v>
      </c>
      <c r="AM5" s="1633">
        <v>35000000</v>
      </c>
      <c r="AN5" s="1633">
        <v>35000000</v>
      </c>
      <c r="AO5" s="87" t="s">
        <v>42</v>
      </c>
      <c r="AP5" s="50"/>
      <c r="AQ5" s="50"/>
      <c r="AR5" s="50"/>
      <c r="AS5" s="50"/>
      <c r="AT5" s="50"/>
      <c r="AU5" s="50"/>
      <c r="AV5" s="50"/>
      <c r="AW5" s="50"/>
      <c r="AX5" s="50"/>
      <c r="AY5" s="50"/>
      <c r="AZ5" s="50"/>
      <c r="BA5" s="50"/>
      <c r="BB5" s="50"/>
    </row>
    <row r="6" spans="1:55" s="111" customFormat="1" ht="35.1" customHeight="1" thickBot="1" x14ac:dyDescent="0.25">
      <c r="A6" s="88" t="s">
        <v>33</v>
      </c>
      <c r="B6" s="89" t="s">
        <v>34</v>
      </c>
      <c r="C6" s="90" t="s">
        <v>35</v>
      </c>
      <c r="D6" s="91">
        <v>2</v>
      </c>
      <c r="E6" s="92" t="s">
        <v>45</v>
      </c>
      <c r="F6" s="93" t="s">
        <v>46</v>
      </c>
      <c r="G6" s="94">
        <v>2</v>
      </c>
      <c r="H6" s="94" t="s">
        <v>47</v>
      </c>
      <c r="I6" s="94">
        <v>2</v>
      </c>
      <c r="J6" s="95">
        <v>2</v>
      </c>
      <c r="K6" s="96">
        <f t="shared" ref="K6:K27" si="0">+L6+M6+N6+O6+P6+Q6+R6+S6</f>
        <v>418091046</v>
      </c>
      <c r="L6" s="97">
        <v>418091046</v>
      </c>
      <c r="M6" s="98"/>
      <c r="N6" s="98"/>
      <c r="O6" s="98"/>
      <c r="P6" s="98"/>
      <c r="Q6" s="98"/>
      <c r="R6" s="98"/>
      <c r="S6" s="98"/>
      <c r="T6" s="96">
        <f>+U6+V6+W6+X6+Y6+Z6+AA6+AB6</f>
        <v>418091046</v>
      </c>
      <c r="U6" s="99">
        <v>418091046</v>
      </c>
      <c r="V6" s="100"/>
      <c r="W6" s="100"/>
      <c r="X6" s="100"/>
      <c r="Y6" s="100"/>
      <c r="Z6" s="100"/>
      <c r="AA6" s="100"/>
      <c r="AB6" s="100"/>
      <c r="AC6" s="101"/>
      <c r="AD6" s="101"/>
      <c r="AE6" s="101"/>
      <c r="AF6" s="102">
        <v>1</v>
      </c>
      <c r="AG6" s="103" t="s">
        <v>48</v>
      </c>
      <c r="AH6" s="104" t="s">
        <v>40</v>
      </c>
      <c r="AI6" s="105">
        <v>100</v>
      </c>
      <c r="AJ6" s="106">
        <v>50</v>
      </c>
      <c r="AK6" s="107">
        <v>43129</v>
      </c>
      <c r="AL6" s="107">
        <v>43465</v>
      </c>
      <c r="AM6" s="1634">
        <v>418091046</v>
      </c>
      <c r="AN6" s="1634">
        <v>418091046</v>
      </c>
      <c r="AO6" s="108" t="s">
        <v>49</v>
      </c>
      <c r="AP6" s="109"/>
      <c r="AQ6" s="109"/>
      <c r="AR6" s="109"/>
      <c r="AS6" s="109"/>
      <c r="AT6" s="109"/>
      <c r="AU6" s="109"/>
      <c r="AV6" s="109"/>
      <c r="AW6" s="109"/>
      <c r="AX6" s="109"/>
      <c r="AY6" s="109"/>
      <c r="AZ6" s="109"/>
      <c r="BA6" s="109"/>
      <c r="BB6" s="109"/>
      <c r="BC6" s="110"/>
    </row>
    <row r="7" spans="1:55" s="111" customFormat="1" ht="35.1" customHeight="1" thickBot="1" x14ac:dyDescent="0.25">
      <c r="A7" s="112" t="s">
        <v>33</v>
      </c>
      <c r="B7" s="113" t="s">
        <v>34</v>
      </c>
      <c r="C7" s="114" t="s">
        <v>35</v>
      </c>
      <c r="D7" s="115">
        <v>3</v>
      </c>
      <c r="E7" s="116" t="s">
        <v>50</v>
      </c>
      <c r="F7" s="117" t="s">
        <v>51</v>
      </c>
      <c r="G7" s="118">
        <v>0</v>
      </c>
      <c r="H7" s="118" t="s">
        <v>38</v>
      </c>
      <c r="I7" s="118">
        <v>4</v>
      </c>
      <c r="J7" s="119">
        <v>1</v>
      </c>
      <c r="K7" s="96">
        <f t="shared" si="0"/>
        <v>0</v>
      </c>
      <c r="L7" s="120">
        <v>0</v>
      </c>
      <c r="M7" s="121">
        <v>0</v>
      </c>
      <c r="N7" s="121">
        <v>0</v>
      </c>
      <c r="O7" s="121"/>
      <c r="P7" s="121">
        <v>0</v>
      </c>
      <c r="Q7" s="121"/>
      <c r="R7" s="121"/>
      <c r="S7" s="122">
        <v>0</v>
      </c>
      <c r="T7" s="96">
        <f>+U7+V7+W7+X7+Y7+Z7+AA7+AB7</f>
        <v>0</v>
      </c>
      <c r="U7" s="120"/>
      <c r="V7" s="121"/>
      <c r="W7" s="121"/>
      <c r="X7" s="121"/>
      <c r="Y7" s="121"/>
      <c r="Z7" s="121"/>
      <c r="AA7" s="121"/>
      <c r="AB7" s="122"/>
      <c r="AC7" s="122"/>
      <c r="AD7" s="122"/>
      <c r="AE7" s="122"/>
      <c r="AF7" s="123">
        <v>1</v>
      </c>
      <c r="AG7" s="124" t="s">
        <v>52</v>
      </c>
      <c r="AH7" s="125" t="s">
        <v>53</v>
      </c>
      <c r="AI7" s="126">
        <v>1</v>
      </c>
      <c r="AJ7" s="126">
        <v>1</v>
      </c>
      <c r="AK7" s="127">
        <v>43101</v>
      </c>
      <c r="AL7" s="127">
        <v>43465</v>
      </c>
      <c r="AM7" s="1635">
        <v>0</v>
      </c>
      <c r="AN7" s="1635"/>
      <c r="AO7" s="128" t="s">
        <v>49</v>
      </c>
      <c r="AP7" s="110"/>
      <c r="AQ7" s="110"/>
      <c r="AR7" s="110"/>
      <c r="AS7" s="110"/>
      <c r="AT7" s="110"/>
      <c r="AU7" s="110"/>
      <c r="AV7" s="110"/>
      <c r="AW7" s="110"/>
      <c r="AX7" s="110"/>
      <c r="AY7" s="110"/>
      <c r="AZ7" s="110"/>
      <c r="BA7" s="110"/>
      <c r="BB7" s="110"/>
    </row>
    <row r="8" spans="1:55" s="111" customFormat="1" ht="35.1" customHeight="1" thickBot="1" x14ac:dyDescent="0.25">
      <c r="A8" s="88" t="s">
        <v>33</v>
      </c>
      <c r="B8" s="89" t="s">
        <v>34</v>
      </c>
      <c r="C8" s="90" t="s">
        <v>35</v>
      </c>
      <c r="D8" s="91">
        <v>4</v>
      </c>
      <c r="E8" s="92" t="s">
        <v>54</v>
      </c>
      <c r="F8" s="129" t="s">
        <v>55</v>
      </c>
      <c r="G8" s="94">
        <v>8</v>
      </c>
      <c r="H8" s="94" t="s">
        <v>38</v>
      </c>
      <c r="I8" s="94">
        <v>4</v>
      </c>
      <c r="J8" s="95">
        <v>1</v>
      </c>
      <c r="K8" s="130">
        <f t="shared" si="0"/>
        <v>0</v>
      </c>
      <c r="L8" s="131">
        <v>0</v>
      </c>
      <c r="M8" s="132">
        <v>0</v>
      </c>
      <c r="N8" s="132">
        <v>0</v>
      </c>
      <c r="O8" s="132"/>
      <c r="P8" s="132">
        <v>0</v>
      </c>
      <c r="Q8" s="132"/>
      <c r="R8" s="132"/>
      <c r="S8" s="101">
        <v>0</v>
      </c>
      <c r="T8" s="130">
        <f>+U8+V8+W8+X8+Y8+Z8+AA8+AB8</f>
        <v>0</v>
      </c>
      <c r="U8" s="131"/>
      <c r="V8" s="132"/>
      <c r="W8" s="132"/>
      <c r="X8" s="132"/>
      <c r="Y8" s="132"/>
      <c r="Z8" s="132"/>
      <c r="AA8" s="132"/>
      <c r="AB8" s="101"/>
      <c r="AC8" s="101"/>
      <c r="AD8" s="101"/>
      <c r="AE8" s="101"/>
      <c r="AF8" s="102">
        <v>1</v>
      </c>
      <c r="AG8" s="133" t="s">
        <v>56</v>
      </c>
      <c r="AH8" s="104" t="s">
        <v>57</v>
      </c>
      <c r="AI8" s="134">
        <v>1</v>
      </c>
      <c r="AJ8" s="134">
        <v>1</v>
      </c>
      <c r="AK8" s="107">
        <v>43252</v>
      </c>
      <c r="AL8" s="107">
        <v>43465</v>
      </c>
      <c r="AM8" s="1634">
        <v>0</v>
      </c>
      <c r="AN8" s="1634"/>
      <c r="AO8" s="108" t="s">
        <v>49</v>
      </c>
    </row>
    <row r="9" spans="1:55" s="111" customFormat="1" ht="35.1" customHeight="1" thickBot="1" x14ac:dyDescent="0.25">
      <c r="A9" s="135" t="s">
        <v>33</v>
      </c>
      <c r="B9" s="136" t="s">
        <v>58</v>
      </c>
      <c r="C9" s="137" t="s">
        <v>59</v>
      </c>
      <c r="D9" s="91">
        <v>6</v>
      </c>
      <c r="E9" s="92" t="s">
        <v>60</v>
      </c>
      <c r="F9" s="93" t="s">
        <v>61</v>
      </c>
      <c r="G9" s="94">
        <v>5</v>
      </c>
      <c r="H9" s="94" t="s">
        <v>47</v>
      </c>
      <c r="I9" s="94">
        <v>7</v>
      </c>
      <c r="J9" s="95">
        <v>0</v>
      </c>
      <c r="K9" s="130">
        <f t="shared" si="0"/>
        <v>0</v>
      </c>
      <c r="L9" s="131">
        <v>0</v>
      </c>
      <c r="M9" s="132">
        <v>0</v>
      </c>
      <c r="N9" s="132">
        <v>0</v>
      </c>
      <c r="O9" s="132"/>
      <c r="P9" s="132">
        <v>0</v>
      </c>
      <c r="Q9" s="132"/>
      <c r="R9" s="132"/>
      <c r="S9" s="101">
        <v>0</v>
      </c>
      <c r="T9" s="130">
        <f>+U9+V9+W9+X9+Y9+Z9+AA9+AB9</f>
        <v>0</v>
      </c>
      <c r="U9" s="131"/>
      <c r="V9" s="132"/>
      <c r="W9" s="132"/>
      <c r="X9" s="132"/>
      <c r="Y9" s="132"/>
      <c r="Z9" s="132"/>
      <c r="AA9" s="132"/>
      <c r="AB9" s="101"/>
      <c r="AC9" s="101"/>
      <c r="AD9" s="101"/>
      <c r="AE9" s="101"/>
      <c r="AF9" s="102"/>
      <c r="AG9" s="139"/>
      <c r="AH9" s="104"/>
      <c r="AI9" s="102"/>
      <c r="AJ9" s="102"/>
      <c r="AK9" s="140"/>
      <c r="AL9" s="140"/>
      <c r="AM9" s="1634"/>
      <c r="AN9" s="1634"/>
      <c r="AO9" s="108" t="s">
        <v>49</v>
      </c>
    </row>
    <row r="10" spans="1:55" s="111" customFormat="1" ht="35.1" customHeight="1" thickBot="1" x14ac:dyDescent="0.25">
      <c r="A10" s="141" t="s">
        <v>33</v>
      </c>
      <c r="B10" s="142" t="s">
        <v>58</v>
      </c>
      <c r="C10" s="143" t="s">
        <v>59</v>
      </c>
      <c r="D10" s="144" t="s">
        <v>62</v>
      </c>
      <c r="E10" s="145" t="s">
        <v>63</v>
      </c>
      <c r="F10" s="93" t="s">
        <v>61</v>
      </c>
      <c r="G10" s="94">
        <v>5</v>
      </c>
      <c r="H10" s="94" t="s">
        <v>47</v>
      </c>
      <c r="I10" s="94">
        <v>5</v>
      </c>
      <c r="J10" s="95">
        <v>5</v>
      </c>
      <c r="K10" s="130">
        <f t="shared" si="0"/>
        <v>607000000</v>
      </c>
      <c r="L10" s="149">
        <v>607000000</v>
      </c>
      <c r="M10" s="150"/>
      <c r="N10" s="150"/>
      <c r="O10" s="151"/>
      <c r="P10" s="150"/>
      <c r="Q10" s="151"/>
      <c r="R10" s="151"/>
      <c r="S10" s="152"/>
      <c r="T10" s="148">
        <f>+U10+V10+W10+X10+Y10+Z10+AA10+AB10</f>
        <v>607000000</v>
      </c>
      <c r="U10" s="153">
        <v>607000000</v>
      </c>
      <c r="V10" s="153"/>
      <c r="W10" s="153"/>
      <c r="X10" s="153"/>
      <c r="Y10" s="153"/>
      <c r="Z10" s="153"/>
      <c r="AA10" s="153"/>
      <c r="AB10" s="152"/>
      <c r="AC10" s="152"/>
      <c r="AD10" s="152"/>
      <c r="AE10" s="152"/>
      <c r="AF10" s="154">
        <v>1</v>
      </c>
      <c r="AG10" s="155" t="s">
        <v>64</v>
      </c>
      <c r="AH10" s="156" t="s">
        <v>40</v>
      </c>
      <c r="AI10" s="157">
        <v>100</v>
      </c>
      <c r="AJ10" s="157">
        <v>50</v>
      </c>
      <c r="AK10" s="158">
        <v>43101</v>
      </c>
      <c r="AL10" s="158">
        <v>43465</v>
      </c>
      <c r="AM10" s="1636">
        <v>607000000</v>
      </c>
      <c r="AN10" s="1636">
        <v>607000000</v>
      </c>
      <c r="AO10" s="159" t="s">
        <v>49</v>
      </c>
    </row>
    <row r="11" spans="1:55" ht="35.1" customHeight="1" thickBot="1" x14ac:dyDescent="0.3">
      <c r="A11" s="160" t="s">
        <v>33</v>
      </c>
      <c r="B11" s="161" t="s">
        <v>58</v>
      </c>
      <c r="C11" s="162" t="s">
        <v>59</v>
      </c>
      <c r="D11" s="163" t="s">
        <v>65</v>
      </c>
      <c r="E11" s="164" t="s">
        <v>66</v>
      </c>
      <c r="F11" s="694" t="s">
        <v>61</v>
      </c>
      <c r="G11" s="228">
        <v>5</v>
      </c>
      <c r="H11" s="695">
        <v>5</v>
      </c>
      <c r="I11" s="228">
        <v>5</v>
      </c>
      <c r="J11" s="147">
        <v>5</v>
      </c>
      <c r="K11" s="697"/>
      <c r="L11" s="168"/>
      <c r="M11" s="169"/>
      <c r="N11" s="169"/>
      <c r="O11" s="169"/>
      <c r="P11" s="169"/>
      <c r="Q11" s="169"/>
      <c r="R11" s="169"/>
      <c r="S11" s="169"/>
      <c r="T11" s="167"/>
      <c r="U11" s="170"/>
      <c r="V11" s="171"/>
      <c r="W11" s="171"/>
      <c r="X11" s="172"/>
      <c r="Y11" s="171"/>
      <c r="Z11" s="172"/>
      <c r="AA11" s="172"/>
      <c r="AB11" s="173"/>
      <c r="AC11" s="173"/>
      <c r="AD11" s="173"/>
      <c r="AE11" s="173"/>
      <c r="AF11" s="174">
        <v>1</v>
      </c>
      <c r="AG11" s="139" t="s">
        <v>67</v>
      </c>
      <c r="AH11" s="175" t="s">
        <v>53</v>
      </c>
      <c r="AI11" s="176">
        <v>5</v>
      </c>
      <c r="AJ11" s="176">
        <v>3</v>
      </c>
      <c r="AK11" s="177">
        <v>43465</v>
      </c>
      <c r="AL11" s="177">
        <v>43465</v>
      </c>
      <c r="AM11" s="1634"/>
      <c r="AN11" s="1634"/>
      <c r="AO11" s="178" t="s">
        <v>68</v>
      </c>
      <c r="AP11" s="179"/>
      <c r="AQ11" s="179"/>
      <c r="AR11" s="179"/>
      <c r="AS11" s="179"/>
      <c r="AT11" s="179"/>
      <c r="AU11" s="179"/>
      <c r="AV11" s="179"/>
      <c r="AW11" s="179"/>
      <c r="AX11" s="179"/>
      <c r="AY11" s="179"/>
      <c r="AZ11" s="179"/>
      <c r="BA11" s="179"/>
    </row>
    <row r="12" spans="1:55" ht="35.1" customHeight="1" thickBot="1" x14ac:dyDescent="0.3">
      <c r="A12" s="160" t="s">
        <v>33</v>
      </c>
      <c r="B12" s="161" t="s">
        <v>58</v>
      </c>
      <c r="C12" s="162" t="s">
        <v>59</v>
      </c>
      <c r="D12" s="163" t="s">
        <v>69</v>
      </c>
      <c r="E12" s="164" t="s">
        <v>70</v>
      </c>
      <c r="F12" s="164" t="s">
        <v>71</v>
      </c>
      <c r="G12" s="422">
        <v>5</v>
      </c>
      <c r="H12" s="422" t="s">
        <v>38</v>
      </c>
      <c r="I12" s="422">
        <v>2</v>
      </c>
      <c r="J12" s="166">
        <v>2</v>
      </c>
      <c r="K12" s="167">
        <f>L12+M12+N12+O12+P12+Q12+R12+S12</f>
        <v>69000003</v>
      </c>
      <c r="L12" s="180">
        <v>69000003</v>
      </c>
      <c r="M12" s="181"/>
      <c r="N12" s="181"/>
      <c r="O12" s="181"/>
      <c r="P12" s="181"/>
      <c r="Q12" s="181"/>
      <c r="R12" s="181"/>
      <c r="S12" s="181"/>
      <c r="T12" s="167">
        <v>69000003</v>
      </c>
      <c r="U12" s="182"/>
      <c r="V12" s="183"/>
      <c r="W12" s="183"/>
      <c r="X12" s="184"/>
      <c r="Y12" s="183"/>
      <c r="Z12" s="184"/>
      <c r="AA12" s="184"/>
      <c r="AB12" s="185"/>
      <c r="AC12" s="185"/>
      <c r="AD12" s="185"/>
      <c r="AE12" s="185"/>
      <c r="AF12" s="186">
        <v>1</v>
      </c>
      <c r="AG12" s="139" t="s">
        <v>72</v>
      </c>
      <c r="AH12" s="175" t="s">
        <v>73</v>
      </c>
      <c r="AI12" s="176">
        <v>100</v>
      </c>
      <c r="AJ12" s="176">
        <v>50</v>
      </c>
      <c r="AK12" s="177">
        <v>43101</v>
      </c>
      <c r="AL12" s="177">
        <v>43465</v>
      </c>
      <c r="AM12" s="1634">
        <v>69000003</v>
      </c>
      <c r="AN12" s="1634">
        <v>69000003</v>
      </c>
      <c r="AO12" s="178" t="s">
        <v>68</v>
      </c>
      <c r="AP12" s="179"/>
      <c r="AQ12" s="179"/>
      <c r="AR12" s="179"/>
      <c r="AS12" s="179"/>
      <c r="AT12" s="179"/>
      <c r="AU12" s="179"/>
      <c r="AV12" s="179"/>
      <c r="AW12" s="179"/>
      <c r="AX12" s="179"/>
      <c r="AY12" s="179"/>
      <c r="AZ12" s="179"/>
      <c r="BA12" s="179"/>
    </row>
    <row r="13" spans="1:55" s="111" customFormat="1" ht="35.1" customHeight="1" thickBot="1" x14ac:dyDescent="0.25">
      <c r="A13" s="187" t="s">
        <v>33</v>
      </c>
      <c r="B13" s="188" t="s">
        <v>58</v>
      </c>
      <c r="C13" s="189" t="s">
        <v>59</v>
      </c>
      <c r="D13" s="190">
        <v>7</v>
      </c>
      <c r="E13" s="191" t="s">
        <v>74</v>
      </c>
      <c r="F13" s="192" t="s">
        <v>75</v>
      </c>
      <c r="G13" s="193">
        <v>720</v>
      </c>
      <c r="H13" s="193" t="s">
        <v>47</v>
      </c>
      <c r="I13" s="193">
        <v>800</v>
      </c>
      <c r="J13" s="194">
        <v>720</v>
      </c>
      <c r="K13" s="195">
        <f t="shared" si="0"/>
        <v>0</v>
      </c>
      <c r="L13" s="196">
        <v>0</v>
      </c>
      <c r="M13" s="197">
        <v>0</v>
      </c>
      <c r="N13" s="197">
        <v>0</v>
      </c>
      <c r="O13" s="198"/>
      <c r="P13" s="197">
        <v>0</v>
      </c>
      <c r="Q13" s="198"/>
      <c r="R13" s="198"/>
      <c r="S13" s="199">
        <v>0</v>
      </c>
      <c r="T13" s="195">
        <f t="shared" ref="T13:T28" si="1">+U13+V13+W13+X13+Y13+Z13+AA13+AB13</f>
        <v>0</v>
      </c>
      <c r="U13" s="196"/>
      <c r="V13" s="197"/>
      <c r="W13" s="197"/>
      <c r="X13" s="198"/>
      <c r="Y13" s="197"/>
      <c r="Z13" s="198"/>
      <c r="AA13" s="198"/>
      <c r="AB13" s="199"/>
      <c r="AC13" s="199"/>
      <c r="AD13" s="199"/>
      <c r="AE13" s="199"/>
      <c r="AF13" s="200"/>
      <c r="AG13" s="201"/>
      <c r="AH13" s="202"/>
      <c r="AI13" s="203"/>
      <c r="AJ13" s="203"/>
      <c r="AK13" s="204"/>
      <c r="AL13" s="204"/>
      <c r="AM13" s="1637"/>
      <c r="AN13" s="1637"/>
      <c r="AO13" s="205" t="s">
        <v>76</v>
      </c>
    </row>
    <row r="14" spans="1:55" s="111" customFormat="1" ht="35.1" customHeight="1" thickBot="1" x14ac:dyDescent="0.25">
      <c r="A14" s="88" t="s">
        <v>33</v>
      </c>
      <c r="B14" s="136" t="s">
        <v>58</v>
      </c>
      <c r="C14" s="137" t="s">
        <v>59</v>
      </c>
      <c r="D14" s="91" t="s">
        <v>77</v>
      </c>
      <c r="E14" s="92" t="s">
        <v>74</v>
      </c>
      <c r="F14" s="93" t="s">
        <v>75</v>
      </c>
      <c r="G14" s="94">
        <v>720</v>
      </c>
      <c r="H14" s="94" t="s">
        <v>47</v>
      </c>
      <c r="I14" s="94">
        <v>720</v>
      </c>
      <c r="J14" s="95">
        <v>720</v>
      </c>
      <c r="K14" s="130">
        <f t="shared" si="0"/>
        <v>0</v>
      </c>
      <c r="L14" s="131">
        <v>0</v>
      </c>
      <c r="M14" s="132">
        <v>0</v>
      </c>
      <c r="N14" s="132">
        <v>0</v>
      </c>
      <c r="O14" s="206"/>
      <c r="P14" s="132">
        <v>0</v>
      </c>
      <c r="Q14" s="206"/>
      <c r="R14" s="206"/>
      <c r="S14" s="101">
        <v>0</v>
      </c>
      <c r="T14" s="130">
        <f t="shared" si="1"/>
        <v>0</v>
      </c>
      <c r="U14" s="131"/>
      <c r="V14" s="132"/>
      <c r="W14" s="132"/>
      <c r="X14" s="206"/>
      <c r="Y14" s="132"/>
      <c r="Z14" s="206"/>
      <c r="AA14" s="206"/>
      <c r="AB14" s="101"/>
      <c r="AC14" s="101"/>
      <c r="AD14" s="101"/>
      <c r="AE14" s="101"/>
      <c r="AF14" s="102"/>
      <c r="AG14" s="103"/>
      <c r="AH14" s="104"/>
      <c r="AI14" s="134"/>
      <c r="AJ14" s="134"/>
      <c r="AK14" s="107"/>
      <c r="AL14" s="107"/>
      <c r="AM14" s="1634"/>
      <c r="AN14" s="1634"/>
      <c r="AO14" s="108" t="s">
        <v>76</v>
      </c>
    </row>
    <row r="15" spans="1:55" s="111" customFormat="1" ht="35.1" customHeight="1" thickBot="1" x14ac:dyDescent="0.25">
      <c r="A15" s="207" t="s">
        <v>33</v>
      </c>
      <c r="B15" s="208" t="s">
        <v>58</v>
      </c>
      <c r="C15" s="209" t="s">
        <v>59</v>
      </c>
      <c r="D15" s="210" t="s">
        <v>78</v>
      </c>
      <c r="E15" s="211" t="s">
        <v>74</v>
      </c>
      <c r="F15" s="212" t="s">
        <v>75</v>
      </c>
      <c r="G15" s="213">
        <v>720</v>
      </c>
      <c r="H15" s="213" t="s">
        <v>38</v>
      </c>
      <c r="I15" s="213">
        <v>80</v>
      </c>
      <c r="J15" s="95">
        <v>80</v>
      </c>
      <c r="K15" s="215">
        <f t="shared" si="0"/>
        <v>0</v>
      </c>
      <c r="L15" s="216">
        <v>0</v>
      </c>
      <c r="M15" s="217">
        <v>0</v>
      </c>
      <c r="N15" s="217">
        <v>0</v>
      </c>
      <c r="O15" s="218"/>
      <c r="P15" s="217">
        <v>0</v>
      </c>
      <c r="Q15" s="218"/>
      <c r="R15" s="218"/>
      <c r="S15" s="219">
        <v>0</v>
      </c>
      <c r="T15" s="215">
        <f t="shared" si="1"/>
        <v>0</v>
      </c>
      <c r="U15" s="216"/>
      <c r="V15" s="217"/>
      <c r="W15" s="217"/>
      <c r="X15" s="218"/>
      <c r="Y15" s="217"/>
      <c r="Z15" s="218"/>
      <c r="AA15" s="218"/>
      <c r="AB15" s="219"/>
      <c r="AC15" s="219"/>
      <c r="AD15" s="219"/>
      <c r="AE15" s="219"/>
      <c r="AF15" s="220"/>
      <c r="AG15" s="221"/>
      <c r="AH15" s="222"/>
      <c r="AI15" s="223"/>
      <c r="AJ15" s="223"/>
      <c r="AK15" s="224"/>
      <c r="AL15" s="224"/>
      <c r="AM15" s="1638"/>
      <c r="AN15" s="1638"/>
      <c r="AO15" s="225" t="s">
        <v>76</v>
      </c>
    </row>
    <row r="16" spans="1:55" s="111" customFormat="1" ht="35.1" customHeight="1" thickBot="1" x14ac:dyDescent="0.25">
      <c r="A16" s="88" t="s">
        <v>33</v>
      </c>
      <c r="B16" s="136" t="s">
        <v>58</v>
      </c>
      <c r="C16" s="137" t="s">
        <v>59</v>
      </c>
      <c r="D16" s="91">
        <v>8</v>
      </c>
      <c r="E16" s="92" t="s">
        <v>79</v>
      </c>
      <c r="F16" s="93" t="s">
        <v>80</v>
      </c>
      <c r="G16" s="94">
        <v>809</v>
      </c>
      <c r="H16" s="94" t="s">
        <v>47</v>
      </c>
      <c r="I16" s="94">
        <v>1009</v>
      </c>
      <c r="J16" s="95">
        <v>1009</v>
      </c>
      <c r="K16" s="130">
        <f t="shared" si="0"/>
        <v>0</v>
      </c>
      <c r="L16" s="131">
        <v>0</v>
      </c>
      <c r="M16" s="132">
        <v>0</v>
      </c>
      <c r="N16" s="132">
        <v>0</v>
      </c>
      <c r="O16" s="132"/>
      <c r="P16" s="132">
        <v>0</v>
      </c>
      <c r="Q16" s="132"/>
      <c r="R16" s="132"/>
      <c r="S16" s="101">
        <v>0</v>
      </c>
      <c r="T16" s="130">
        <f t="shared" si="1"/>
        <v>0</v>
      </c>
      <c r="U16" s="131"/>
      <c r="V16" s="132"/>
      <c r="W16" s="132"/>
      <c r="X16" s="132"/>
      <c r="Y16" s="132"/>
      <c r="Z16" s="132"/>
      <c r="AA16" s="132"/>
      <c r="AB16" s="101"/>
      <c r="AC16" s="101"/>
      <c r="AD16" s="101"/>
      <c r="AE16" s="101"/>
      <c r="AF16" s="102"/>
      <c r="AG16" s="103"/>
      <c r="AH16" s="104"/>
      <c r="AI16" s="134"/>
      <c r="AJ16" s="134"/>
      <c r="AK16" s="107"/>
      <c r="AL16" s="107"/>
      <c r="AM16" s="1634"/>
      <c r="AN16" s="1634"/>
      <c r="AO16" s="108" t="s">
        <v>76</v>
      </c>
    </row>
    <row r="17" spans="1:53" s="111" customFormat="1" ht="35.1" customHeight="1" thickBot="1" x14ac:dyDescent="0.25">
      <c r="A17" s="207" t="s">
        <v>33</v>
      </c>
      <c r="B17" s="208" t="s">
        <v>58</v>
      </c>
      <c r="C17" s="209" t="s">
        <v>59</v>
      </c>
      <c r="D17" s="210" t="s">
        <v>81</v>
      </c>
      <c r="E17" s="211" t="s">
        <v>79</v>
      </c>
      <c r="F17" s="212" t="s">
        <v>80</v>
      </c>
      <c r="G17" s="213">
        <v>809</v>
      </c>
      <c r="H17" s="213" t="s">
        <v>47</v>
      </c>
      <c r="I17" s="213">
        <v>809</v>
      </c>
      <c r="J17" s="214">
        <v>809</v>
      </c>
      <c r="K17" s="215">
        <f t="shared" si="0"/>
        <v>0</v>
      </c>
      <c r="L17" s="216">
        <v>0</v>
      </c>
      <c r="M17" s="217">
        <v>0</v>
      </c>
      <c r="N17" s="217">
        <v>0</v>
      </c>
      <c r="O17" s="217"/>
      <c r="P17" s="217">
        <v>0</v>
      </c>
      <c r="Q17" s="217"/>
      <c r="R17" s="217"/>
      <c r="S17" s="219">
        <v>0</v>
      </c>
      <c r="T17" s="215">
        <f t="shared" si="1"/>
        <v>0</v>
      </c>
      <c r="U17" s="216"/>
      <c r="V17" s="217"/>
      <c r="W17" s="217"/>
      <c r="X17" s="217"/>
      <c r="Y17" s="217"/>
      <c r="Z17" s="217"/>
      <c r="AA17" s="217"/>
      <c r="AB17" s="219"/>
      <c r="AC17" s="219"/>
      <c r="AD17" s="219"/>
      <c r="AE17" s="219"/>
      <c r="AF17" s="220"/>
      <c r="AG17" s="221"/>
      <c r="AH17" s="222"/>
      <c r="AI17" s="223"/>
      <c r="AJ17" s="223"/>
      <c r="AK17" s="224"/>
      <c r="AL17" s="224"/>
      <c r="AM17" s="1638"/>
      <c r="AN17" s="1638"/>
      <c r="AO17" s="225" t="s">
        <v>76</v>
      </c>
    </row>
    <row r="18" spans="1:53" s="111" customFormat="1" ht="35.1" customHeight="1" thickBot="1" x14ac:dyDescent="0.25">
      <c r="A18" s="88" t="s">
        <v>33</v>
      </c>
      <c r="B18" s="136" t="s">
        <v>58</v>
      </c>
      <c r="C18" s="137" t="s">
        <v>59</v>
      </c>
      <c r="D18" s="91" t="s">
        <v>82</v>
      </c>
      <c r="E18" s="92" t="s">
        <v>83</v>
      </c>
      <c r="F18" s="93" t="s">
        <v>80</v>
      </c>
      <c r="G18" s="94">
        <v>809</v>
      </c>
      <c r="H18" s="94" t="s">
        <v>38</v>
      </c>
      <c r="I18" s="94">
        <v>200</v>
      </c>
      <c r="J18" s="95">
        <v>0</v>
      </c>
      <c r="K18" s="130">
        <f t="shared" si="0"/>
        <v>0</v>
      </c>
      <c r="L18" s="131">
        <v>0</v>
      </c>
      <c r="M18" s="132">
        <v>0</v>
      </c>
      <c r="N18" s="132">
        <v>0</v>
      </c>
      <c r="O18" s="132"/>
      <c r="P18" s="132">
        <v>0</v>
      </c>
      <c r="Q18" s="132"/>
      <c r="R18" s="132"/>
      <c r="S18" s="101">
        <v>0</v>
      </c>
      <c r="T18" s="130">
        <f t="shared" si="1"/>
        <v>0</v>
      </c>
      <c r="U18" s="131"/>
      <c r="V18" s="132"/>
      <c r="W18" s="132"/>
      <c r="X18" s="132"/>
      <c r="Y18" s="132"/>
      <c r="Z18" s="132"/>
      <c r="AA18" s="132"/>
      <c r="AB18" s="101"/>
      <c r="AC18" s="101"/>
      <c r="AD18" s="101"/>
      <c r="AE18" s="101"/>
      <c r="AF18" s="102"/>
      <c r="AG18" s="103"/>
      <c r="AH18" s="104"/>
      <c r="AI18" s="134"/>
      <c r="AJ18" s="134"/>
      <c r="AK18" s="107"/>
      <c r="AL18" s="107"/>
      <c r="AM18" s="1634"/>
      <c r="AN18" s="1634"/>
      <c r="AO18" s="108" t="s">
        <v>76</v>
      </c>
      <c r="AP18" s="110"/>
      <c r="AQ18" s="110"/>
      <c r="AR18" s="110"/>
      <c r="AS18" s="110"/>
      <c r="AT18" s="110"/>
      <c r="AU18" s="110"/>
    </row>
    <row r="19" spans="1:53" s="111" customFormat="1" ht="35.1" customHeight="1" thickBot="1" x14ac:dyDescent="0.25">
      <c r="A19" s="226" t="s">
        <v>33</v>
      </c>
      <c r="B19" s="142" t="s">
        <v>58</v>
      </c>
      <c r="C19" s="143" t="s">
        <v>59</v>
      </c>
      <c r="D19" s="144">
        <v>9</v>
      </c>
      <c r="E19" s="145" t="s">
        <v>84</v>
      </c>
      <c r="F19" s="227" t="s">
        <v>85</v>
      </c>
      <c r="G19" s="228">
        <v>0</v>
      </c>
      <c r="H19" s="228" t="s">
        <v>47</v>
      </c>
      <c r="I19" s="228">
        <v>1</v>
      </c>
      <c r="J19" s="147">
        <v>1</v>
      </c>
      <c r="K19" s="148">
        <f t="shared" si="0"/>
        <v>127050000</v>
      </c>
      <c r="L19" s="229">
        <v>127050000</v>
      </c>
      <c r="M19" s="150"/>
      <c r="N19" s="150"/>
      <c r="O19" s="150"/>
      <c r="P19" s="150"/>
      <c r="Q19" s="150"/>
      <c r="R19" s="150"/>
      <c r="S19" s="152">
        <v>0</v>
      </c>
      <c r="T19" s="148">
        <f t="shared" si="1"/>
        <v>127050000</v>
      </c>
      <c r="U19" s="153">
        <v>127050000</v>
      </c>
      <c r="V19" s="153"/>
      <c r="W19" s="153"/>
      <c r="X19" s="153"/>
      <c r="Y19" s="153"/>
      <c r="Z19" s="153"/>
      <c r="AA19" s="150"/>
      <c r="AB19" s="152"/>
      <c r="AC19" s="152"/>
      <c r="AD19" s="152"/>
      <c r="AE19" s="152"/>
      <c r="AF19" s="154">
        <v>1</v>
      </c>
      <c r="AG19" s="155" t="s">
        <v>86</v>
      </c>
      <c r="AH19" s="156" t="s">
        <v>87</v>
      </c>
      <c r="AI19" s="157">
        <v>5</v>
      </c>
      <c r="AJ19" s="157">
        <v>5</v>
      </c>
      <c r="AK19" s="158">
        <v>43101</v>
      </c>
      <c r="AL19" s="158">
        <v>43465</v>
      </c>
      <c r="AM19" s="1636">
        <v>127050000</v>
      </c>
      <c r="AN19" s="1636">
        <v>127050000</v>
      </c>
      <c r="AO19" s="159" t="s">
        <v>76</v>
      </c>
      <c r="AP19" s="110"/>
      <c r="AQ19" s="110"/>
      <c r="AR19" s="110"/>
      <c r="AS19" s="110"/>
      <c r="AT19" s="110"/>
      <c r="AU19" s="110"/>
      <c r="AV19" s="110"/>
    </row>
    <row r="20" spans="1:53" s="111" customFormat="1" ht="35.1" customHeight="1" thickBot="1" x14ac:dyDescent="0.25">
      <c r="A20" s="230" t="s">
        <v>33</v>
      </c>
      <c r="B20" s="231" t="s">
        <v>58</v>
      </c>
      <c r="C20" s="232" t="s">
        <v>59</v>
      </c>
      <c r="D20" s="233">
        <v>10</v>
      </c>
      <c r="E20" s="234" t="s">
        <v>88</v>
      </c>
      <c r="F20" s="235" t="s">
        <v>89</v>
      </c>
      <c r="G20" s="236">
        <v>222</v>
      </c>
      <c r="H20" s="236" t="s">
        <v>47</v>
      </c>
      <c r="I20" s="236">
        <v>222</v>
      </c>
      <c r="J20" s="237">
        <v>222</v>
      </c>
      <c r="K20" s="238">
        <f t="shared" si="0"/>
        <v>117370000</v>
      </c>
      <c r="L20" s="239">
        <v>117370000</v>
      </c>
      <c r="M20" s="240"/>
      <c r="N20" s="240"/>
      <c r="O20" s="240"/>
      <c r="P20" s="240"/>
      <c r="Q20" s="240"/>
      <c r="R20" s="240"/>
      <c r="S20" s="241"/>
      <c r="T20" s="238">
        <f t="shared" si="1"/>
        <v>117370000</v>
      </c>
      <c r="U20" s="239">
        <v>117370000</v>
      </c>
      <c r="V20" s="240"/>
      <c r="W20" s="240"/>
      <c r="X20" s="240"/>
      <c r="Y20" s="240"/>
      <c r="Z20" s="240"/>
      <c r="AA20" s="240"/>
      <c r="AB20" s="241"/>
      <c r="AC20" s="241"/>
      <c r="AD20" s="241"/>
      <c r="AE20" s="241"/>
      <c r="AF20" s="242">
        <v>1</v>
      </c>
      <c r="AG20" s="243" t="s">
        <v>90</v>
      </c>
      <c r="AH20" s="244" t="s">
        <v>40</v>
      </c>
      <c r="AI20" s="245">
        <v>100</v>
      </c>
      <c r="AJ20" s="245">
        <v>50</v>
      </c>
      <c r="AK20" s="246">
        <v>43101</v>
      </c>
      <c r="AL20" s="246">
        <v>43465</v>
      </c>
      <c r="AM20" s="1639">
        <v>117370000</v>
      </c>
      <c r="AN20" s="1639">
        <v>117370000</v>
      </c>
      <c r="AO20" s="247" t="s">
        <v>76</v>
      </c>
    </row>
    <row r="21" spans="1:53" s="111" customFormat="1" ht="35.1" customHeight="1" thickBot="1" x14ac:dyDescent="0.25">
      <c r="A21" s="88" t="s">
        <v>33</v>
      </c>
      <c r="B21" s="136" t="s">
        <v>58</v>
      </c>
      <c r="C21" s="137" t="s">
        <v>59</v>
      </c>
      <c r="D21" s="91">
        <v>11</v>
      </c>
      <c r="E21" s="92" t="s">
        <v>91</v>
      </c>
      <c r="F21" s="93" t="s">
        <v>92</v>
      </c>
      <c r="G21" s="94">
        <v>1</v>
      </c>
      <c r="H21" s="94"/>
      <c r="I21" s="94">
        <v>2</v>
      </c>
      <c r="J21" s="95">
        <v>0</v>
      </c>
      <c r="K21" s="130">
        <f t="shared" si="0"/>
        <v>0</v>
      </c>
      <c r="L21" s="131">
        <v>0</v>
      </c>
      <c r="M21" s="132">
        <v>0</v>
      </c>
      <c r="N21" s="132">
        <v>0</v>
      </c>
      <c r="O21" s="132"/>
      <c r="P21" s="132">
        <v>0</v>
      </c>
      <c r="Q21" s="132"/>
      <c r="R21" s="132"/>
      <c r="S21" s="101">
        <v>0</v>
      </c>
      <c r="T21" s="130">
        <f t="shared" si="1"/>
        <v>0</v>
      </c>
      <c r="U21" s="131"/>
      <c r="V21" s="132"/>
      <c r="W21" s="132"/>
      <c r="X21" s="132"/>
      <c r="Y21" s="132"/>
      <c r="Z21" s="132"/>
      <c r="AA21" s="132"/>
      <c r="AB21" s="101"/>
      <c r="AC21" s="101"/>
      <c r="AD21" s="101"/>
      <c r="AE21" s="101"/>
      <c r="AF21" s="102"/>
      <c r="AG21" s="103"/>
      <c r="AH21" s="104"/>
      <c r="AI21" s="134"/>
      <c r="AJ21" s="134"/>
      <c r="AK21" s="107"/>
      <c r="AL21" s="107"/>
      <c r="AM21" s="1634"/>
      <c r="AN21" s="1634"/>
      <c r="AO21" s="108" t="s">
        <v>76</v>
      </c>
    </row>
    <row r="22" spans="1:53" s="111" customFormat="1" ht="35.1" customHeight="1" thickBot="1" x14ac:dyDescent="0.25">
      <c r="A22" s="248" t="s">
        <v>33</v>
      </c>
      <c r="B22" s="249" t="s">
        <v>58</v>
      </c>
      <c r="C22" s="250" t="s">
        <v>59</v>
      </c>
      <c r="D22" s="115" t="s">
        <v>93</v>
      </c>
      <c r="E22" s="116" t="s">
        <v>94</v>
      </c>
      <c r="F22" s="117" t="s">
        <v>92</v>
      </c>
      <c r="G22" s="118">
        <v>1</v>
      </c>
      <c r="H22" s="118" t="s">
        <v>47</v>
      </c>
      <c r="I22" s="118">
        <v>1</v>
      </c>
      <c r="J22" s="119">
        <v>1</v>
      </c>
      <c r="K22" s="96">
        <f t="shared" si="0"/>
        <v>0</v>
      </c>
      <c r="L22" s="120">
        <v>0</v>
      </c>
      <c r="M22" s="121">
        <v>0</v>
      </c>
      <c r="N22" s="121">
        <v>0</v>
      </c>
      <c r="O22" s="121"/>
      <c r="P22" s="121">
        <v>0</v>
      </c>
      <c r="Q22" s="121"/>
      <c r="R22" s="121"/>
      <c r="S22" s="122">
        <v>0</v>
      </c>
      <c r="T22" s="96">
        <f t="shared" si="1"/>
        <v>0</v>
      </c>
      <c r="U22" s="120"/>
      <c r="V22" s="121"/>
      <c r="W22" s="121"/>
      <c r="X22" s="121"/>
      <c r="Y22" s="121"/>
      <c r="Z22" s="121"/>
      <c r="AA22" s="121"/>
      <c r="AB22" s="122"/>
      <c r="AC22" s="122"/>
      <c r="AD22" s="122"/>
      <c r="AE22" s="122"/>
      <c r="AF22" s="123"/>
      <c r="AG22" s="251"/>
      <c r="AH22" s="125"/>
      <c r="AI22" s="126"/>
      <c r="AJ22" s="126"/>
      <c r="AK22" s="127"/>
      <c r="AL22" s="127"/>
      <c r="AM22" s="1635"/>
      <c r="AN22" s="1635"/>
      <c r="AO22" s="128" t="s">
        <v>76</v>
      </c>
    </row>
    <row r="23" spans="1:53" s="111" customFormat="1" ht="35.1" customHeight="1" thickBot="1" x14ac:dyDescent="0.25">
      <c r="A23" s="112" t="s">
        <v>33</v>
      </c>
      <c r="B23" s="249" t="s">
        <v>58</v>
      </c>
      <c r="C23" s="250" t="s">
        <v>59</v>
      </c>
      <c r="D23" s="115" t="s">
        <v>95</v>
      </c>
      <c r="E23" s="116" t="s">
        <v>96</v>
      </c>
      <c r="F23" s="117" t="s">
        <v>97</v>
      </c>
      <c r="G23" s="118">
        <v>1</v>
      </c>
      <c r="H23" s="118" t="s">
        <v>38</v>
      </c>
      <c r="I23" s="118">
        <v>1</v>
      </c>
      <c r="J23" s="119">
        <v>1</v>
      </c>
      <c r="K23" s="96">
        <f t="shared" si="0"/>
        <v>0</v>
      </c>
      <c r="L23" s="120">
        <v>0</v>
      </c>
      <c r="M23" s="121">
        <v>0</v>
      </c>
      <c r="N23" s="121">
        <v>0</v>
      </c>
      <c r="O23" s="121"/>
      <c r="P23" s="121">
        <v>0</v>
      </c>
      <c r="Q23" s="121"/>
      <c r="R23" s="121"/>
      <c r="S23" s="122">
        <v>0</v>
      </c>
      <c r="T23" s="96">
        <f t="shared" si="1"/>
        <v>0</v>
      </c>
      <c r="U23" s="120"/>
      <c r="V23" s="121"/>
      <c r="W23" s="121"/>
      <c r="X23" s="121"/>
      <c r="Y23" s="121"/>
      <c r="Z23" s="121"/>
      <c r="AA23" s="121"/>
      <c r="AB23" s="122"/>
      <c r="AC23" s="122"/>
      <c r="AD23" s="122"/>
      <c r="AE23" s="122"/>
      <c r="AF23" s="154"/>
      <c r="AG23" s="155"/>
      <c r="AH23" s="156"/>
      <c r="AI23" s="157"/>
      <c r="AJ23" s="157"/>
      <c r="AK23" s="158"/>
      <c r="AL23" s="158"/>
      <c r="AM23" s="1636"/>
      <c r="AN23" s="1636"/>
      <c r="AO23" s="159" t="s">
        <v>76</v>
      </c>
    </row>
    <row r="24" spans="1:53" ht="35.1" customHeight="1" thickBot="1" x14ac:dyDescent="0.3">
      <c r="A24" s="252" t="s">
        <v>33</v>
      </c>
      <c r="B24" s="253" t="s">
        <v>58</v>
      </c>
      <c r="C24" s="254" t="s">
        <v>59</v>
      </c>
      <c r="D24" s="255">
        <v>14</v>
      </c>
      <c r="E24" s="256" t="s">
        <v>98</v>
      </c>
      <c r="F24" s="257" t="s">
        <v>99</v>
      </c>
      <c r="G24" s="258">
        <v>0</v>
      </c>
      <c r="H24" s="258" t="s">
        <v>38</v>
      </c>
      <c r="I24" s="258">
        <v>1500</v>
      </c>
      <c r="J24" s="259">
        <v>200</v>
      </c>
      <c r="K24" s="260">
        <f t="shared" si="0"/>
        <v>0</v>
      </c>
      <c r="L24" s="261">
        <v>0</v>
      </c>
      <c r="M24" s="262">
        <v>0</v>
      </c>
      <c r="N24" s="262">
        <v>0</v>
      </c>
      <c r="O24" s="263"/>
      <c r="P24" s="262">
        <v>0</v>
      </c>
      <c r="Q24" s="263"/>
      <c r="R24" s="263"/>
      <c r="S24" s="264">
        <v>0</v>
      </c>
      <c r="T24" s="260">
        <f t="shared" si="1"/>
        <v>0</v>
      </c>
      <c r="U24" s="261"/>
      <c r="V24" s="262"/>
      <c r="W24" s="262"/>
      <c r="X24" s="263"/>
      <c r="Y24" s="262"/>
      <c r="Z24" s="263"/>
      <c r="AA24" s="263"/>
      <c r="AB24" s="264"/>
      <c r="AC24" s="264"/>
      <c r="AD24" s="264"/>
      <c r="AE24" s="264"/>
      <c r="AF24" s="265">
        <v>1</v>
      </c>
      <c r="AG24" s="1727" t="s">
        <v>100</v>
      </c>
      <c r="AH24" s="267" t="s">
        <v>53</v>
      </c>
      <c r="AI24" s="268">
        <v>5</v>
      </c>
      <c r="AJ24" s="268">
        <v>1</v>
      </c>
      <c r="AK24" s="269">
        <v>43101</v>
      </c>
      <c r="AL24" s="269">
        <v>43465</v>
      </c>
      <c r="AM24" s="1639">
        <v>0</v>
      </c>
      <c r="AN24" s="1639">
        <v>0</v>
      </c>
      <c r="AO24" s="270" t="s">
        <v>42</v>
      </c>
    </row>
    <row r="25" spans="1:53" s="111" customFormat="1" ht="35.1" customHeight="1" thickBot="1" x14ac:dyDescent="0.25">
      <c r="A25" s="88" t="s">
        <v>33</v>
      </c>
      <c r="B25" s="136" t="s">
        <v>58</v>
      </c>
      <c r="C25" s="137" t="s">
        <v>59</v>
      </c>
      <c r="D25" s="91">
        <v>15</v>
      </c>
      <c r="E25" s="92" t="s">
        <v>101</v>
      </c>
      <c r="F25" s="93" t="s">
        <v>102</v>
      </c>
      <c r="G25" s="94">
        <v>0</v>
      </c>
      <c r="H25" s="94" t="s">
        <v>38</v>
      </c>
      <c r="I25" s="94">
        <v>8</v>
      </c>
      <c r="J25" s="95">
        <v>2</v>
      </c>
      <c r="K25" s="130">
        <f t="shared" si="0"/>
        <v>0</v>
      </c>
      <c r="L25" s="131">
        <v>0</v>
      </c>
      <c r="M25" s="132">
        <v>0</v>
      </c>
      <c r="N25" s="132">
        <v>0</v>
      </c>
      <c r="O25" s="206"/>
      <c r="P25" s="132">
        <v>0</v>
      </c>
      <c r="Q25" s="206"/>
      <c r="R25" s="206"/>
      <c r="S25" s="101">
        <v>0</v>
      </c>
      <c r="T25" s="130">
        <f t="shared" si="1"/>
        <v>0</v>
      </c>
      <c r="U25" s="131"/>
      <c r="V25" s="132"/>
      <c r="W25" s="132"/>
      <c r="X25" s="206"/>
      <c r="Y25" s="132"/>
      <c r="Z25" s="206"/>
      <c r="AA25" s="206"/>
      <c r="AB25" s="101"/>
      <c r="AC25" s="101"/>
      <c r="AD25" s="101"/>
      <c r="AE25" s="101"/>
      <c r="AF25" s="102"/>
      <c r="AG25" s="103"/>
      <c r="AH25" s="104"/>
      <c r="AI25" s="134"/>
      <c r="AJ25" s="134"/>
      <c r="AK25" s="107"/>
      <c r="AL25" s="107"/>
      <c r="AM25" s="1634"/>
      <c r="AN25" s="1634"/>
      <c r="AO25" s="108" t="s">
        <v>76</v>
      </c>
    </row>
    <row r="26" spans="1:53" s="111" customFormat="1" ht="35.1" customHeight="1" thickBot="1" x14ac:dyDescent="0.25">
      <c r="A26" s="207" t="s">
        <v>33</v>
      </c>
      <c r="B26" s="208" t="s">
        <v>58</v>
      </c>
      <c r="C26" s="209" t="s">
        <v>59</v>
      </c>
      <c r="D26" s="210">
        <v>16</v>
      </c>
      <c r="E26" s="211" t="s">
        <v>103</v>
      </c>
      <c r="F26" s="212" t="s">
        <v>104</v>
      </c>
      <c r="G26" s="213">
        <v>132</v>
      </c>
      <c r="H26" s="213" t="s">
        <v>38</v>
      </c>
      <c r="I26" s="213">
        <v>500</v>
      </c>
      <c r="J26" s="214">
        <v>500</v>
      </c>
      <c r="K26" s="215">
        <f t="shared" si="0"/>
        <v>0</v>
      </c>
      <c r="L26" s="216">
        <v>0</v>
      </c>
      <c r="M26" s="217">
        <v>0</v>
      </c>
      <c r="N26" s="217">
        <v>0</v>
      </c>
      <c r="O26" s="218"/>
      <c r="P26" s="217">
        <v>0</v>
      </c>
      <c r="Q26" s="218"/>
      <c r="R26" s="218"/>
      <c r="S26" s="219">
        <v>0</v>
      </c>
      <c r="T26" s="215">
        <f t="shared" si="1"/>
        <v>0</v>
      </c>
      <c r="U26" s="216"/>
      <c r="V26" s="217"/>
      <c r="W26" s="217"/>
      <c r="X26" s="218"/>
      <c r="Y26" s="217"/>
      <c r="Z26" s="218"/>
      <c r="AA26" s="218"/>
      <c r="AB26" s="219"/>
      <c r="AC26" s="219"/>
      <c r="AD26" s="219"/>
      <c r="AE26" s="219"/>
      <c r="AF26" s="220"/>
      <c r="AG26" s="221"/>
      <c r="AH26" s="222"/>
      <c r="AI26" s="223"/>
      <c r="AJ26" s="223"/>
      <c r="AK26" s="224"/>
      <c r="AL26" s="224"/>
      <c r="AM26" s="1638"/>
      <c r="AN26" s="1638"/>
      <c r="AO26" s="225" t="s">
        <v>76</v>
      </c>
    </row>
    <row r="27" spans="1:53" s="111" customFormat="1" ht="35.1" customHeight="1" thickBot="1" x14ac:dyDescent="0.25">
      <c r="A27" s="88" t="s">
        <v>33</v>
      </c>
      <c r="B27" s="136" t="s">
        <v>58</v>
      </c>
      <c r="C27" s="90" t="s">
        <v>105</v>
      </c>
      <c r="D27" s="91">
        <v>17</v>
      </c>
      <c r="E27" s="92" t="s">
        <v>106</v>
      </c>
      <c r="F27" s="93" t="s">
        <v>107</v>
      </c>
      <c r="G27" s="94">
        <v>3</v>
      </c>
      <c r="H27" s="94" t="s">
        <v>47</v>
      </c>
      <c r="I27" s="94">
        <v>5</v>
      </c>
      <c r="J27" s="95">
        <v>0</v>
      </c>
      <c r="K27" s="130">
        <f t="shared" si="0"/>
        <v>0</v>
      </c>
      <c r="L27" s="131">
        <v>0</v>
      </c>
      <c r="M27" s="132">
        <v>0</v>
      </c>
      <c r="N27" s="132">
        <v>0</v>
      </c>
      <c r="O27" s="206"/>
      <c r="P27" s="132">
        <v>0</v>
      </c>
      <c r="Q27" s="206"/>
      <c r="R27" s="206"/>
      <c r="S27" s="101">
        <v>0</v>
      </c>
      <c r="T27" s="130">
        <f t="shared" si="1"/>
        <v>0</v>
      </c>
      <c r="U27" s="131"/>
      <c r="V27" s="132"/>
      <c r="W27" s="132"/>
      <c r="X27" s="206"/>
      <c r="Y27" s="132"/>
      <c r="Z27" s="206"/>
      <c r="AA27" s="206"/>
      <c r="AB27" s="101"/>
      <c r="AC27" s="101"/>
      <c r="AD27" s="101"/>
      <c r="AE27" s="101"/>
      <c r="AF27" s="102"/>
      <c r="AG27" s="103"/>
      <c r="AH27" s="104"/>
      <c r="AI27" s="134"/>
      <c r="AJ27" s="134"/>
      <c r="AK27" s="107"/>
      <c r="AL27" s="107"/>
      <c r="AM27" s="1634"/>
      <c r="AN27" s="1634"/>
      <c r="AO27" s="108" t="s">
        <v>76</v>
      </c>
    </row>
    <row r="28" spans="1:53" s="287" customFormat="1" ht="35.1" customHeight="1" x14ac:dyDescent="0.2">
      <c r="A28" s="271" t="s">
        <v>33</v>
      </c>
      <c r="B28" s="272" t="s">
        <v>58</v>
      </c>
      <c r="C28" s="273" t="s">
        <v>105</v>
      </c>
      <c r="D28" s="274" t="s">
        <v>108</v>
      </c>
      <c r="E28" s="275" t="s">
        <v>109</v>
      </c>
      <c r="F28" s="276" t="s">
        <v>107</v>
      </c>
      <c r="G28" s="277">
        <v>3</v>
      </c>
      <c r="H28" s="277" t="s">
        <v>47</v>
      </c>
      <c r="I28" s="277">
        <v>3</v>
      </c>
      <c r="J28" s="278">
        <v>3</v>
      </c>
      <c r="K28" s="260">
        <f>+L28+M28+N28+O28+P28+Q28+R28+S28</f>
        <v>121300000</v>
      </c>
      <c r="L28" s="39">
        <v>121300000</v>
      </c>
      <c r="M28" s="40"/>
      <c r="N28" s="40"/>
      <c r="O28" s="40"/>
      <c r="P28" s="40"/>
      <c r="Q28" s="40"/>
      <c r="R28" s="40"/>
      <c r="S28" s="40"/>
      <c r="T28" s="260">
        <f t="shared" si="1"/>
        <v>121293049</v>
      </c>
      <c r="U28" s="279">
        <v>121293049</v>
      </c>
      <c r="V28" s="279"/>
      <c r="W28" s="279"/>
      <c r="X28" s="279"/>
      <c r="Y28" s="279"/>
      <c r="Z28" s="279"/>
      <c r="AA28" s="279"/>
      <c r="AB28" s="279"/>
      <c r="AC28" s="279"/>
      <c r="AD28" s="279"/>
      <c r="AE28" s="280"/>
      <c r="AF28" s="281">
        <v>1</v>
      </c>
      <c r="AG28" s="221" t="s">
        <v>110</v>
      </c>
      <c r="AH28" s="282" t="s">
        <v>53</v>
      </c>
      <c r="AI28" s="283">
        <v>3</v>
      </c>
      <c r="AJ28" s="283"/>
      <c r="AK28" s="284">
        <v>43101</v>
      </c>
      <c r="AL28" s="284">
        <v>43465</v>
      </c>
      <c r="AM28" s="1640">
        <v>121300000</v>
      </c>
      <c r="AN28" s="1640">
        <v>121293049</v>
      </c>
      <c r="AO28" s="285" t="s">
        <v>76</v>
      </c>
      <c r="AP28" s="286"/>
      <c r="AQ28" s="286"/>
      <c r="AR28" s="286"/>
      <c r="AS28" s="286"/>
      <c r="AT28" s="286"/>
      <c r="AU28" s="286"/>
      <c r="AV28" s="286"/>
      <c r="AW28" s="286"/>
      <c r="AX28" s="286"/>
      <c r="AY28" s="286"/>
      <c r="AZ28" s="286"/>
      <c r="BA28" s="286"/>
    </row>
    <row r="29" spans="1:53" s="287" customFormat="1" ht="35.1" customHeight="1" thickBot="1" x14ac:dyDescent="0.25">
      <c r="A29" s="288" t="s">
        <v>33</v>
      </c>
      <c r="B29" s="289" t="s">
        <v>58</v>
      </c>
      <c r="C29" s="290" t="s">
        <v>105</v>
      </c>
      <c r="D29" s="291" t="s">
        <v>108</v>
      </c>
      <c r="E29" s="292" t="s">
        <v>109</v>
      </c>
      <c r="F29" s="293" t="s">
        <v>107</v>
      </c>
      <c r="G29" s="294">
        <v>3</v>
      </c>
      <c r="H29" s="294" t="s">
        <v>47</v>
      </c>
      <c r="I29" s="294">
        <v>3</v>
      </c>
      <c r="J29" s="59">
        <v>3</v>
      </c>
      <c r="K29" s="60"/>
      <c r="L29" s="295"/>
      <c r="M29" s="295"/>
      <c r="N29" s="295" t="s">
        <v>111</v>
      </c>
      <c r="O29" s="295"/>
      <c r="P29" s="296"/>
      <c r="Q29" s="296"/>
      <c r="R29" s="296"/>
      <c r="S29" s="296"/>
      <c r="T29" s="60"/>
      <c r="U29" s="61"/>
      <c r="V29" s="296"/>
      <c r="W29" s="296"/>
      <c r="X29" s="296"/>
      <c r="Y29" s="296"/>
      <c r="Z29" s="296"/>
      <c r="AA29" s="296"/>
      <c r="AB29" s="296"/>
      <c r="AC29" s="296"/>
      <c r="AD29" s="296"/>
      <c r="AE29" s="296"/>
      <c r="AF29" s="297">
        <v>2</v>
      </c>
      <c r="AG29" s="475" t="s">
        <v>112</v>
      </c>
      <c r="AH29" s="298" t="s">
        <v>40</v>
      </c>
      <c r="AI29" s="299">
        <v>100</v>
      </c>
      <c r="AJ29" s="299">
        <v>100</v>
      </c>
      <c r="AK29" s="300">
        <v>43220</v>
      </c>
      <c r="AL29" s="300">
        <v>43271</v>
      </c>
      <c r="AM29" s="1641"/>
      <c r="AN29" s="1641"/>
      <c r="AO29" s="301" t="s">
        <v>76</v>
      </c>
      <c r="AP29" s="286"/>
      <c r="AQ29" s="286"/>
      <c r="AR29" s="286"/>
      <c r="AS29" s="286"/>
      <c r="AT29" s="286"/>
      <c r="AU29" s="286"/>
      <c r="AV29" s="286"/>
      <c r="AW29" s="286"/>
      <c r="AX29" s="286"/>
      <c r="AY29" s="286"/>
      <c r="AZ29" s="286"/>
      <c r="BA29" s="286"/>
    </row>
    <row r="30" spans="1:53" ht="35.1" customHeight="1" thickBot="1" x14ac:dyDescent="0.3">
      <c r="A30" s="302" t="s">
        <v>33</v>
      </c>
      <c r="B30" s="303" t="s">
        <v>113</v>
      </c>
      <c r="C30" s="304" t="s">
        <v>105</v>
      </c>
      <c r="D30" s="305" t="s">
        <v>114</v>
      </c>
      <c r="E30" s="306" t="s">
        <v>115</v>
      </c>
      <c r="F30" s="306" t="s">
        <v>116</v>
      </c>
      <c r="G30" s="602">
        <v>0</v>
      </c>
      <c r="H30" s="602" t="s">
        <v>38</v>
      </c>
      <c r="I30" s="602">
        <v>2</v>
      </c>
      <c r="J30" s="308">
        <v>0.9</v>
      </c>
      <c r="K30" s="38">
        <f>L30+M30+N30+O30+P30+Q30+R30+S30</f>
        <v>2671723986.8499999</v>
      </c>
      <c r="L30" s="309">
        <v>671723986.85000002</v>
      </c>
      <c r="M30" s="310"/>
      <c r="N30" s="310"/>
      <c r="O30" s="310"/>
      <c r="P30" s="310"/>
      <c r="Q30" s="310"/>
      <c r="R30" s="310">
        <v>2000000000</v>
      </c>
      <c r="S30" s="310"/>
      <c r="T30" s="38">
        <f>U30+V30+W30+X30+Y30+Z30+AA30+AB30</f>
        <v>654433371.85000002</v>
      </c>
      <c r="U30" s="311">
        <v>531723986.85000002</v>
      </c>
      <c r="V30" s="311"/>
      <c r="W30" s="311"/>
      <c r="X30" s="311"/>
      <c r="Y30" s="311"/>
      <c r="Z30" s="311"/>
      <c r="AA30" s="311">
        <v>122709385</v>
      </c>
      <c r="AB30" s="311"/>
      <c r="AC30" s="311"/>
      <c r="AD30" s="311"/>
      <c r="AE30" s="312"/>
      <c r="AF30" s="313">
        <v>1</v>
      </c>
      <c r="AG30" s="1728" t="s">
        <v>117</v>
      </c>
      <c r="AH30" s="314" t="s">
        <v>73</v>
      </c>
      <c r="AI30" s="315">
        <v>100</v>
      </c>
      <c r="AJ30" s="316">
        <v>40</v>
      </c>
      <c r="AK30" s="317">
        <v>43101</v>
      </c>
      <c r="AL30" s="317">
        <v>43465</v>
      </c>
      <c r="AM30" s="1642">
        <v>2671723986.8499999</v>
      </c>
      <c r="AN30" s="1642">
        <v>654433371.85000002</v>
      </c>
      <c r="AO30" s="270" t="s">
        <v>68</v>
      </c>
      <c r="AP30" s="179"/>
      <c r="AQ30" s="179"/>
      <c r="AR30" s="179"/>
      <c r="AS30" s="179"/>
      <c r="AT30" s="179"/>
      <c r="AU30" s="179"/>
      <c r="AV30" s="179"/>
      <c r="AW30" s="179"/>
      <c r="AX30" s="179"/>
      <c r="AY30" s="179"/>
      <c r="AZ30" s="179"/>
      <c r="BA30" s="179"/>
    </row>
    <row r="31" spans="1:53" customFormat="1" ht="35.1" customHeight="1" thickBot="1" x14ac:dyDescent="0.3">
      <c r="A31" s="88" t="s">
        <v>33</v>
      </c>
      <c r="B31" s="136" t="s">
        <v>58</v>
      </c>
      <c r="C31" s="90" t="s">
        <v>105</v>
      </c>
      <c r="D31" s="91">
        <v>18</v>
      </c>
      <c r="E31" s="92" t="s">
        <v>118</v>
      </c>
      <c r="F31" s="129" t="s">
        <v>119</v>
      </c>
      <c r="G31" s="94">
        <v>175</v>
      </c>
      <c r="H31" s="94" t="s">
        <v>47</v>
      </c>
      <c r="I31" s="94">
        <v>175</v>
      </c>
      <c r="J31" s="95">
        <v>175</v>
      </c>
      <c r="K31" s="318">
        <f t="shared" ref="K31:K36" si="2">+L31+M31+N31+O31+P31+Q31+R31+S31</f>
        <v>0</v>
      </c>
      <c r="L31" s="319">
        <v>0</v>
      </c>
      <c r="M31" s="320">
        <v>0</v>
      </c>
      <c r="N31" s="320">
        <v>0</v>
      </c>
      <c r="O31" s="320"/>
      <c r="P31" s="320">
        <v>0</v>
      </c>
      <c r="Q31" s="320"/>
      <c r="R31" s="320"/>
      <c r="S31" s="321">
        <v>0</v>
      </c>
      <c r="T31" s="318">
        <f t="shared" ref="T31:T38" si="3">+U31+V31+W31+X31+Y31+Z31+AA31+AB31</f>
        <v>0</v>
      </c>
      <c r="U31" s="322"/>
      <c r="V31" s="132"/>
      <c r="W31" s="132"/>
      <c r="X31" s="132"/>
      <c r="Y31" s="132"/>
      <c r="Z31" s="132"/>
      <c r="AA31" s="132"/>
      <c r="AB31" s="101"/>
      <c r="AC31" s="101"/>
      <c r="AD31" s="101"/>
      <c r="AE31" s="101"/>
      <c r="AF31" s="102"/>
      <c r="AG31" s="133"/>
      <c r="AH31" s="104"/>
      <c r="AI31" s="134"/>
      <c r="AJ31" s="134"/>
      <c r="AK31" s="107"/>
      <c r="AL31" s="107"/>
      <c r="AM31" s="1634"/>
      <c r="AN31" s="1634"/>
      <c r="AO31" s="178" t="s">
        <v>120</v>
      </c>
    </row>
    <row r="32" spans="1:53" customFormat="1" ht="35.1" customHeight="1" thickBot="1" x14ac:dyDescent="0.3">
      <c r="A32" s="88" t="s">
        <v>33</v>
      </c>
      <c r="B32" s="136" t="s">
        <v>58</v>
      </c>
      <c r="C32" s="90" t="s">
        <v>105</v>
      </c>
      <c r="D32" s="91">
        <v>19</v>
      </c>
      <c r="E32" s="92" t="s">
        <v>121</v>
      </c>
      <c r="F32" s="93" t="s">
        <v>122</v>
      </c>
      <c r="G32" s="94">
        <v>269</v>
      </c>
      <c r="H32" s="94" t="s">
        <v>47</v>
      </c>
      <c r="I32" s="94">
        <v>231</v>
      </c>
      <c r="J32" s="95">
        <v>231</v>
      </c>
      <c r="K32" s="318">
        <f t="shared" si="2"/>
        <v>0</v>
      </c>
      <c r="L32" s="319">
        <v>0</v>
      </c>
      <c r="M32" s="320">
        <v>0</v>
      </c>
      <c r="N32" s="320">
        <v>0</v>
      </c>
      <c r="O32" s="320"/>
      <c r="P32" s="320">
        <v>0</v>
      </c>
      <c r="Q32" s="320"/>
      <c r="R32" s="320"/>
      <c r="S32" s="321">
        <v>0</v>
      </c>
      <c r="T32" s="318">
        <f t="shared" si="3"/>
        <v>0</v>
      </c>
      <c r="U32" s="322"/>
      <c r="V32" s="132"/>
      <c r="W32" s="132"/>
      <c r="X32" s="132"/>
      <c r="Y32" s="132"/>
      <c r="Z32" s="132"/>
      <c r="AA32" s="132"/>
      <c r="AB32" s="101"/>
      <c r="AC32" s="101"/>
      <c r="AD32" s="101"/>
      <c r="AE32" s="101"/>
      <c r="AF32" s="102"/>
      <c r="AG32" s="133"/>
      <c r="AH32" s="323"/>
      <c r="AI32" s="323"/>
      <c r="AJ32" s="323"/>
      <c r="AK32" s="107"/>
      <c r="AL32" s="107"/>
      <c r="AM32" s="1634"/>
      <c r="AN32" s="1634"/>
      <c r="AO32" s="178" t="s">
        <v>120</v>
      </c>
    </row>
    <row r="33" spans="1:45" customFormat="1" ht="35.1" customHeight="1" thickBot="1" x14ac:dyDescent="0.3">
      <c r="A33" s="88" t="s">
        <v>33</v>
      </c>
      <c r="B33" s="136" t="s">
        <v>58</v>
      </c>
      <c r="C33" s="90" t="s">
        <v>105</v>
      </c>
      <c r="D33" s="91">
        <v>20</v>
      </c>
      <c r="E33" s="92" t="s">
        <v>123</v>
      </c>
      <c r="F33" s="93" t="s">
        <v>124</v>
      </c>
      <c r="G33" s="94">
        <v>1140</v>
      </c>
      <c r="H33" s="94" t="s">
        <v>47</v>
      </c>
      <c r="I33" s="94">
        <v>1200</v>
      </c>
      <c r="J33" s="95">
        <v>1200</v>
      </c>
      <c r="K33" s="318">
        <f t="shared" si="2"/>
        <v>0</v>
      </c>
      <c r="L33" s="319">
        <v>0</v>
      </c>
      <c r="M33" s="320">
        <v>0</v>
      </c>
      <c r="N33" s="320">
        <v>0</v>
      </c>
      <c r="O33" s="320"/>
      <c r="P33" s="320">
        <v>0</v>
      </c>
      <c r="Q33" s="320"/>
      <c r="R33" s="320"/>
      <c r="S33" s="321">
        <v>0</v>
      </c>
      <c r="T33" s="318">
        <f t="shared" si="3"/>
        <v>0</v>
      </c>
      <c r="U33" s="322"/>
      <c r="V33" s="132"/>
      <c r="W33" s="132"/>
      <c r="X33" s="132"/>
      <c r="Y33" s="132"/>
      <c r="Z33" s="132"/>
      <c r="AA33" s="132"/>
      <c r="AB33" s="101"/>
      <c r="AC33" s="101"/>
      <c r="AD33" s="101"/>
      <c r="AE33" s="101"/>
      <c r="AF33" s="102"/>
      <c r="AG33" s="133"/>
      <c r="AH33" s="323"/>
      <c r="AI33" s="323"/>
      <c r="AJ33" s="323"/>
      <c r="AK33" s="107"/>
      <c r="AL33" s="107"/>
      <c r="AM33" s="1634"/>
      <c r="AN33" s="1634"/>
      <c r="AO33" s="178" t="s">
        <v>120</v>
      </c>
    </row>
    <row r="34" spans="1:45" customFormat="1" ht="35.1" customHeight="1" thickBot="1" x14ac:dyDescent="0.3">
      <c r="A34" s="88" t="s">
        <v>33</v>
      </c>
      <c r="B34" s="136" t="s">
        <v>58</v>
      </c>
      <c r="C34" s="90" t="s">
        <v>105</v>
      </c>
      <c r="D34" s="91">
        <v>21</v>
      </c>
      <c r="E34" s="92" t="s">
        <v>125</v>
      </c>
      <c r="F34" s="93" t="s">
        <v>126</v>
      </c>
      <c r="G34" s="94">
        <v>2227</v>
      </c>
      <c r="H34" s="94" t="s">
        <v>47</v>
      </c>
      <c r="I34" s="94">
        <v>2300</v>
      </c>
      <c r="J34" s="95">
        <v>2300</v>
      </c>
      <c r="K34" s="318">
        <f t="shared" si="2"/>
        <v>0</v>
      </c>
      <c r="L34" s="319">
        <v>0</v>
      </c>
      <c r="M34" s="320">
        <v>0</v>
      </c>
      <c r="N34" s="320">
        <v>0</v>
      </c>
      <c r="O34" s="324"/>
      <c r="P34" s="320">
        <v>0</v>
      </c>
      <c r="Q34" s="324"/>
      <c r="R34" s="324"/>
      <c r="S34" s="321">
        <v>0</v>
      </c>
      <c r="T34" s="318">
        <f t="shared" si="3"/>
        <v>0</v>
      </c>
      <c r="U34" s="322"/>
      <c r="V34" s="132"/>
      <c r="W34" s="132"/>
      <c r="X34" s="206"/>
      <c r="Y34" s="132"/>
      <c r="Z34" s="206"/>
      <c r="AA34" s="206"/>
      <c r="AB34" s="101"/>
      <c r="AC34" s="101"/>
      <c r="AD34" s="101"/>
      <c r="AE34" s="101"/>
      <c r="AF34" s="102"/>
      <c r="AG34" s="133"/>
      <c r="AH34" s="323"/>
      <c r="AI34" s="323"/>
      <c r="AJ34" s="323"/>
      <c r="AK34" s="107"/>
      <c r="AL34" s="107"/>
      <c r="AM34" s="1634"/>
      <c r="AN34" s="1634"/>
      <c r="AO34" s="178" t="s">
        <v>120</v>
      </c>
    </row>
    <row r="35" spans="1:45" customFormat="1" ht="35.1" customHeight="1" thickBot="1" x14ac:dyDescent="0.3">
      <c r="A35" s="88" t="s">
        <v>33</v>
      </c>
      <c r="B35" s="136" t="s">
        <v>58</v>
      </c>
      <c r="C35" s="90" t="s">
        <v>105</v>
      </c>
      <c r="D35" s="91">
        <v>22</v>
      </c>
      <c r="E35" s="92" t="s">
        <v>127</v>
      </c>
      <c r="F35" s="93" t="s">
        <v>128</v>
      </c>
      <c r="G35" s="94">
        <v>554</v>
      </c>
      <c r="H35" s="94" t="s">
        <v>47</v>
      </c>
      <c r="I35" s="94">
        <v>600</v>
      </c>
      <c r="J35" s="95">
        <v>600</v>
      </c>
      <c r="K35" s="318">
        <f t="shared" si="2"/>
        <v>0</v>
      </c>
      <c r="L35" s="319">
        <v>0</v>
      </c>
      <c r="M35" s="320">
        <v>0</v>
      </c>
      <c r="N35" s="320">
        <v>0</v>
      </c>
      <c r="O35" s="324"/>
      <c r="P35" s="320">
        <v>0</v>
      </c>
      <c r="Q35" s="324"/>
      <c r="R35" s="324"/>
      <c r="S35" s="321">
        <v>0</v>
      </c>
      <c r="T35" s="318">
        <f t="shared" si="3"/>
        <v>0</v>
      </c>
      <c r="U35" s="322"/>
      <c r="V35" s="132"/>
      <c r="W35" s="132"/>
      <c r="X35" s="206"/>
      <c r="Y35" s="132"/>
      <c r="Z35" s="206"/>
      <c r="AA35" s="206"/>
      <c r="AB35" s="101"/>
      <c r="AC35" s="101"/>
      <c r="AD35" s="101"/>
      <c r="AE35" s="101"/>
      <c r="AF35" s="102"/>
      <c r="AG35" s="133"/>
      <c r="AH35" s="323"/>
      <c r="AI35" s="323"/>
      <c r="AJ35" s="323"/>
      <c r="AK35" s="107"/>
      <c r="AL35" s="107"/>
      <c r="AM35" s="1634"/>
      <c r="AN35" s="1634"/>
      <c r="AO35" s="178" t="s">
        <v>120</v>
      </c>
    </row>
    <row r="36" spans="1:45" customFormat="1" ht="35.1" customHeight="1" thickBot="1" x14ac:dyDescent="0.3">
      <c r="A36" s="325" t="s">
        <v>33</v>
      </c>
      <c r="B36" s="208" t="s">
        <v>58</v>
      </c>
      <c r="C36" s="326" t="s">
        <v>105</v>
      </c>
      <c r="D36" s="210">
        <v>23</v>
      </c>
      <c r="E36" s="211" t="s">
        <v>129</v>
      </c>
      <c r="F36" s="327" t="s">
        <v>130</v>
      </c>
      <c r="G36" s="213">
        <v>4191</v>
      </c>
      <c r="H36" s="213" t="s">
        <v>47</v>
      </c>
      <c r="I36" s="213">
        <v>4300</v>
      </c>
      <c r="J36" s="214">
        <v>4300</v>
      </c>
      <c r="K36" s="328">
        <f t="shared" si="2"/>
        <v>0</v>
      </c>
      <c r="L36" s="329">
        <v>0</v>
      </c>
      <c r="M36" s="330">
        <v>0</v>
      </c>
      <c r="N36" s="330">
        <v>0</v>
      </c>
      <c r="O36" s="331"/>
      <c r="P36" s="330">
        <v>0</v>
      </c>
      <c r="Q36" s="331"/>
      <c r="R36" s="331"/>
      <c r="S36" s="332">
        <v>0</v>
      </c>
      <c r="T36" s="328">
        <f t="shared" si="3"/>
        <v>0</v>
      </c>
      <c r="U36" s="333"/>
      <c r="V36" s="217"/>
      <c r="W36" s="217"/>
      <c r="X36" s="218"/>
      <c r="Y36" s="217"/>
      <c r="Z36" s="218"/>
      <c r="AA36" s="218"/>
      <c r="AB36" s="219"/>
      <c r="AC36" s="219"/>
      <c r="AD36" s="219"/>
      <c r="AE36" s="219"/>
      <c r="AF36" s="220"/>
      <c r="AG36" s="1729"/>
      <c r="AH36" s="334"/>
      <c r="AI36" s="334"/>
      <c r="AJ36" s="334"/>
      <c r="AK36" s="224"/>
      <c r="AL36" s="224"/>
      <c r="AM36" s="1638"/>
      <c r="AN36" s="1638"/>
      <c r="AO36" s="335" t="s">
        <v>120</v>
      </c>
    </row>
    <row r="37" spans="1:45" customFormat="1" ht="35.1" customHeight="1" thickBot="1" x14ac:dyDescent="0.3">
      <c r="A37" s="336" t="s">
        <v>33</v>
      </c>
      <c r="B37" s="337" t="s">
        <v>58</v>
      </c>
      <c r="C37" s="338" t="s">
        <v>105</v>
      </c>
      <c r="D37" s="339">
        <v>24</v>
      </c>
      <c r="E37" s="340" t="s">
        <v>131</v>
      </c>
      <c r="F37" s="341" t="s">
        <v>132</v>
      </c>
      <c r="G37" s="342">
        <v>23</v>
      </c>
      <c r="H37" s="342" t="s">
        <v>47</v>
      </c>
      <c r="I37" s="342">
        <v>25</v>
      </c>
      <c r="J37" s="343">
        <v>25</v>
      </c>
      <c r="K37" s="344">
        <f>+L37+M37+N37+O37+P37+Q37+R37+S37</f>
        <v>591037579</v>
      </c>
      <c r="L37" s="345">
        <v>591037579</v>
      </c>
      <c r="M37" s="346"/>
      <c r="N37" s="346"/>
      <c r="O37" s="346"/>
      <c r="P37" s="346"/>
      <c r="Q37" s="346"/>
      <c r="R37" s="346"/>
      <c r="S37" s="347"/>
      <c r="T37" s="344">
        <f t="shared" si="3"/>
        <v>589437579</v>
      </c>
      <c r="U37" s="348">
        <v>589437579</v>
      </c>
      <c r="V37" s="348"/>
      <c r="W37" s="348"/>
      <c r="X37" s="348"/>
      <c r="Y37" s="348"/>
      <c r="Z37" s="348"/>
      <c r="AA37" s="348"/>
      <c r="AB37" s="348"/>
      <c r="AC37" s="348"/>
      <c r="AD37" s="348"/>
      <c r="AE37" s="347"/>
      <c r="AF37" s="349">
        <v>1</v>
      </c>
      <c r="AG37" s="1730" t="s">
        <v>133</v>
      </c>
      <c r="AH37" s="350" t="s">
        <v>40</v>
      </c>
      <c r="AI37" s="350">
        <v>100</v>
      </c>
      <c r="AJ37" s="350"/>
      <c r="AK37" s="351">
        <v>43132</v>
      </c>
      <c r="AL37" s="351">
        <v>43465</v>
      </c>
      <c r="AM37" s="1642">
        <v>591037579</v>
      </c>
      <c r="AN37" s="1642">
        <v>589437579</v>
      </c>
      <c r="AO37" s="48" t="s">
        <v>120</v>
      </c>
    </row>
    <row r="38" spans="1:45" customFormat="1" ht="35.1" customHeight="1" thickBot="1" x14ac:dyDescent="0.3">
      <c r="A38" s="88" t="s">
        <v>33</v>
      </c>
      <c r="B38" s="136" t="s">
        <v>58</v>
      </c>
      <c r="C38" s="90" t="s">
        <v>105</v>
      </c>
      <c r="D38" s="91">
        <v>24</v>
      </c>
      <c r="E38" s="92" t="s">
        <v>131</v>
      </c>
      <c r="F38" s="129" t="s">
        <v>132</v>
      </c>
      <c r="G38" s="94">
        <v>23</v>
      </c>
      <c r="H38" s="94" t="s">
        <v>47</v>
      </c>
      <c r="I38" s="94">
        <v>25</v>
      </c>
      <c r="J38" s="95">
        <v>25</v>
      </c>
      <c r="K38" s="318">
        <f t="shared" ref="K38:K46" si="4">+L38+M38+N38+O38+P38+Q38+R38+S38</f>
        <v>0</v>
      </c>
      <c r="L38" s="319">
        <v>0</v>
      </c>
      <c r="M38" s="320">
        <v>0</v>
      </c>
      <c r="N38" s="320">
        <v>0</v>
      </c>
      <c r="O38" s="324"/>
      <c r="P38" s="320">
        <v>0</v>
      </c>
      <c r="Q38" s="324"/>
      <c r="R38" s="324"/>
      <c r="S38" s="321">
        <v>0</v>
      </c>
      <c r="T38" s="318">
        <f t="shared" si="3"/>
        <v>0</v>
      </c>
      <c r="U38" s="322"/>
      <c r="V38" s="132"/>
      <c r="W38" s="132"/>
      <c r="X38" s="206"/>
      <c r="Y38" s="132"/>
      <c r="Z38" s="206"/>
      <c r="AA38" s="206"/>
      <c r="AB38" s="101"/>
      <c r="AC38" s="101"/>
      <c r="AD38" s="101"/>
      <c r="AE38" s="101"/>
      <c r="AF38" s="102">
        <v>2</v>
      </c>
      <c r="AG38" s="139"/>
      <c r="AH38" s="323"/>
      <c r="AI38" s="323"/>
      <c r="AJ38" s="323"/>
      <c r="AK38" s="323"/>
      <c r="AL38" s="352"/>
      <c r="AM38" s="1643"/>
      <c r="AN38" s="1634"/>
      <c r="AO38" s="178" t="s">
        <v>120</v>
      </c>
    </row>
    <row r="39" spans="1:45" s="111" customFormat="1" ht="35.1" customHeight="1" thickBot="1" x14ac:dyDescent="0.25">
      <c r="A39" s="88" t="s">
        <v>33</v>
      </c>
      <c r="B39" s="136" t="s">
        <v>58</v>
      </c>
      <c r="C39" s="90" t="s">
        <v>105</v>
      </c>
      <c r="D39" s="91">
        <v>25</v>
      </c>
      <c r="E39" s="92" t="s">
        <v>134</v>
      </c>
      <c r="F39" s="129" t="s">
        <v>135</v>
      </c>
      <c r="G39" s="94">
        <v>30</v>
      </c>
      <c r="H39" s="94" t="s">
        <v>38</v>
      </c>
      <c r="I39" s="94">
        <v>20</v>
      </c>
      <c r="J39" s="95">
        <v>6</v>
      </c>
      <c r="K39" s="130">
        <f t="shared" si="4"/>
        <v>0</v>
      </c>
      <c r="L39" s="353"/>
      <c r="M39" s="320"/>
      <c r="N39" s="320"/>
      <c r="O39" s="320"/>
      <c r="P39" s="320"/>
      <c r="Q39" s="320"/>
      <c r="R39" s="206"/>
      <c r="S39" s="101"/>
      <c r="T39" s="130">
        <f>+U39+V39+W39+X39+Y39+Z39+AA39+AB39</f>
        <v>0</v>
      </c>
      <c r="U39" s="131"/>
      <c r="V39" s="132"/>
      <c r="W39" s="132"/>
      <c r="X39" s="206"/>
      <c r="Y39" s="132"/>
      <c r="Z39" s="206"/>
      <c r="AA39" s="206"/>
      <c r="AB39" s="101"/>
      <c r="AC39" s="101"/>
      <c r="AD39" s="101"/>
      <c r="AE39" s="101"/>
      <c r="AF39" s="102"/>
      <c r="AG39" s="139"/>
      <c r="AH39" s="104"/>
      <c r="AI39" s="106"/>
      <c r="AJ39" s="106"/>
      <c r="AK39" s="107"/>
      <c r="AL39" s="107"/>
      <c r="AM39" s="1634"/>
      <c r="AN39" s="1634"/>
      <c r="AO39" s="108" t="s">
        <v>76</v>
      </c>
    </row>
    <row r="40" spans="1:45" s="111" customFormat="1" ht="35.1" customHeight="1" x14ac:dyDescent="0.2">
      <c r="A40" s="354" t="s">
        <v>33</v>
      </c>
      <c r="B40" s="355" t="s">
        <v>58</v>
      </c>
      <c r="C40" s="356" t="s">
        <v>105</v>
      </c>
      <c r="D40" s="357">
        <v>26</v>
      </c>
      <c r="E40" s="145" t="s">
        <v>136</v>
      </c>
      <c r="F40" s="146" t="s">
        <v>137</v>
      </c>
      <c r="G40" s="358">
        <v>0</v>
      </c>
      <c r="H40" s="358" t="s">
        <v>38</v>
      </c>
      <c r="I40" s="358">
        <v>1</v>
      </c>
      <c r="J40" s="359">
        <v>0.1</v>
      </c>
      <c r="K40" s="148">
        <f t="shared" si="4"/>
        <v>70546000</v>
      </c>
      <c r="L40" s="149">
        <v>70546000</v>
      </c>
      <c r="M40" s="360"/>
      <c r="N40" s="360"/>
      <c r="O40" s="360"/>
      <c r="P40" s="360"/>
      <c r="Q40" s="360"/>
      <c r="R40" s="360"/>
      <c r="S40" s="361">
        <v>0</v>
      </c>
      <c r="T40" s="148">
        <f>+U40+V40+W40+X40+Y40+Z40+AA40+AB40</f>
        <v>70546000</v>
      </c>
      <c r="U40" s="229">
        <v>70546000</v>
      </c>
      <c r="V40" s="150"/>
      <c r="W40" s="150"/>
      <c r="X40" s="150"/>
      <c r="Y40" s="150"/>
      <c r="Z40" s="150"/>
      <c r="AA40" s="150"/>
      <c r="AB40" s="152"/>
      <c r="AC40" s="152"/>
      <c r="AD40" s="152"/>
      <c r="AE40" s="152"/>
      <c r="AF40" s="362">
        <v>1</v>
      </c>
      <c r="AG40" s="363" t="s">
        <v>138</v>
      </c>
      <c r="AH40" s="364" t="s">
        <v>40</v>
      </c>
      <c r="AI40" s="365">
        <v>100</v>
      </c>
      <c r="AJ40" s="365">
        <v>50</v>
      </c>
      <c r="AK40" s="366">
        <v>43101</v>
      </c>
      <c r="AL40" s="366">
        <v>43465</v>
      </c>
      <c r="AM40" s="1644">
        <v>35000000</v>
      </c>
      <c r="AN40" s="1644">
        <v>35000000</v>
      </c>
      <c r="AO40" s="159" t="s">
        <v>76</v>
      </c>
      <c r="AP40" s="367"/>
      <c r="AQ40" s="367"/>
      <c r="AR40" s="367"/>
    </row>
    <row r="41" spans="1:45" s="111" customFormat="1" ht="35.1" customHeight="1" x14ac:dyDescent="0.2">
      <c r="A41" s="368" t="s">
        <v>33</v>
      </c>
      <c r="B41" s="369" t="s">
        <v>58</v>
      </c>
      <c r="C41" s="370" t="s">
        <v>105</v>
      </c>
      <c r="D41" s="371">
        <v>26</v>
      </c>
      <c r="E41" s="372" t="s">
        <v>136</v>
      </c>
      <c r="F41" s="373" t="s">
        <v>137</v>
      </c>
      <c r="G41" s="374">
        <v>0</v>
      </c>
      <c r="H41" s="374" t="s">
        <v>38</v>
      </c>
      <c r="I41" s="374">
        <v>1</v>
      </c>
      <c r="J41" s="375">
        <v>0.1</v>
      </c>
      <c r="K41" s="376">
        <f t="shared" si="4"/>
        <v>0</v>
      </c>
      <c r="L41" s="377"/>
      <c r="M41" s="378"/>
      <c r="N41" s="378"/>
      <c r="O41" s="378"/>
      <c r="P41" s="378"/>
      <c r="Q41" s="378"/>
      <c r="R41" s="378"/>
      <c r="S41" s="379"/>
      <c r="T41" s="376"/>
      <c r="U41" s="380"/>
      <c r="V41" s="381"/>
      <c r="W41" s="381"/>
      <c r="X41" s="381"/>
      <c r="Y41" s="381"/>
      <c r="Z41" s="381"/>
      <c r="AA41" s="381"/>
      <c r="AB41" s="382"/>
      <c r="AC41" s="382"/>
      <c r="AD41" s="382"/>
      <c r="AE41" s="382"/>
      <c r="AF41" s="383">
        <v>2</v>
      </c>
      <c r="AG41" s="384" t="s">
        <v>139</v>
      </c>
      <c r="AH41" s="385" t="s">
        <v>40</v>
      </c>
      <c r="AI41" s="386">
        <v>101</v>
      </c>
      <c r="AJ41" s="386">
        <v>0</v>
      </c>
      <c r="AK41" s="387">
        <v>43252</v>
      </c>
      <c r="AL41" s="387">
        <v>43465</v>
      </c>
      <c r="AM41" s="1645">
        <v>33046000</v>
      </c>
      <c r="AN41" s="1645">
        <v>33046000</v>
      </c>
      <c r="AO41" s="388" t="s">
        <v>76</v>
      </c>
      <c r="AP41" s="367"/>
      <c r="AQ41" s="367"/>
      <c r="AR41" s="367"/>
    </row>
    <row r="42" spans="1:45" s="404" customFormat="1" ht="35.1" customHeight="1" thickBot="1" x14ac:dyDescent="0.25">
      <c r="A42" s="389" t="s">
        <v>33</v>
      </c>
      <c r="B42" s="390" t="s">
        <v>58</v>
      </c>
      <c r="C42" s="391" t="s">
        <v>105</v>
      </c>
      <c r="D42" s="392">
        <v>26</v>
      </c>
      <c r="E42" s="191" t="s">
        <v>136</v>
      </c>
      <c r="F42" s="192" t="s">
        <v>137</v>
      </c>
      <c r="G42" s="393">
        <v>0</v>
      </c>
      <c r="H42" s="393" t="s">
        <v>38</v>
      </c>
      <c r="I42" s="393">
        <v>1</v>
      </c>
      <c r="J42" s="394">
        <v>0.1</v>
      </c>
      <c r="K42" s="195">
        <f t="shared" si="4"/>
        <v>0</v>
      </c>
      <c r="L42" s="395"/>
      <c r="M42" s="396"/>
      <c r="N42" s="396"/>
      <c r="O42" s="396"/>
      <c r="P42" s="396"/>
      <c r="Q42" s="396"/>
      <c r="R42" s="396"/>
      <c r="S42" s="397"/>
      <c r="T42" s="195"/>
      <c r="U42" s="196"/>
      <c r="V42" s="197"/>
      <c r="W42" s="197"/>
      <c r="X42" s="197"/>
      <c r="Y42" s="197"/>
      <c r="Z42" s="197"/>
      <c r="AA42" s="197"/>
      <c r="AB42" s="199"/>
      <c r="AC42" s="199"/>
      <c r="AD42" s="199"/>
      <c r="AE42" s="199"/>
      <c r="AF42" s="398">
        <v>2</v>
      </c>
      <c r="AG42" s="399" t="s">
        <v>140</v>
      </c>
      <c r="AH42" s="400" t="s">
        <v>40</v>
      </c>
      <c r="AI42" s="401">
        <v>101</v>
      </c>
      <c r="AJ42" s="401">
        <v>0</v>
      </c>
      <c r="AK42" s="402">
        <v>43466</v>
      </c>
      <c r="AL42" s="402">
        <v>43830</v>
      </c>
      <c r="AM42" s="1646">
        <v>2500000</v>
      </c>
      <c r="AN42" s="1646">
        <v>2500000</v>
      </c>
      <c r="AO42" s="205" t="s">
        <v>76</v>
      </c>
      <c r="AP42" s="367"/>
      <c r="AQ42" s="367"/>
      <c r="AR42" s="367"/>
      <c r="AS42" s="403"/>
    </row>
    <row r="43" spans="1:45" s="111" customFormat="1" ht="35.1" customHeight="1" thickBot="1" x14ac:dyDescent="0.25">
      <c r="A43" s="88" t="s">
        <v>33</v>
      </c>
      <c r="B43" s="136" t="s">
        <v>58</v>
      </c>
      <c r="C43" s="90" t="s">
        <v>105</v>
      </c>
      <c r="D43" s="91">
        <v>27</v>
      </c>
      <c r="E43" s="92" t="s">
        <v>141</v>
      </c>
      <c r="F43" s="129" t="s">
        <v>142</v>
      </c>
      <c r="G43" s="94">
        <v>1</v>
      </c>
      <c r="H43" s="94" t="s">
        <v>47</v>
      </c>
      <c r="I43" s="94">
        <v>2</v>
      </c>
      <c r="J43" s="95">
        <v>0</v>
      </c>
      <c r="K43" s="130">
        <f t="shared" si="4"/>
        <v>0</v>
      </c>
      <c r="L43" s="131">
        <v>0</v>
      </c>
      <c r="M43" s="132">
        <v>0</v>
      </c>
      <c r="N43" s="132">
        <v>0</v>
      </c>
      <c r="O43" s="132"/>
      <c r="P43" s="132">
        <v>0</v>
      </c>
      <c r="Q43" s="132"/>
      <c r="R43" s="132"/>
      <c r="S43" s="101">
        <v>0</v>
      </c>
      <c r="T43" s="130">
        <f t="shared" ref="T43:T46" si="5">+U43+V43+W43+X43+Y43+Z43+AA43+AB43</f>
        <v>0</v>
      </c>
      <c r="U43" s="131"/>
      <c r="V43" s="132"/>
      <c r="W43" s="132"/>
      <c r="X43" s="132"/>
      <c r="Y43" s="132"/>
      <c r="Z43" s="132"/>
      <c r="AA43" s="132"/>
      <c r="AB43" s="101"/>
      <c r="AC43" s="101"/>
      <c r="AD43" s="101"/>
      <c r="AE43" s="101"/>
      <c r="AF43" s="102"/>
      <c r="AG43" s="103"/>
      <c r="AH43" s="104"/>
      <c r="AI43" s="134"/>
      <c r="AJ43" s="134"/>
      <c r="AK43" s="107"/>
      <c r="AL43" s="405"/>
      <c r="AM43" s="1634"/>
      <c r="AN43" s="1634"/>
      <c r="AO43" s="108" t="s">
        <v>76</v>
      </c>
      <c r="AP43" s="367"/>
      <c r="AQ43" s="367"/>
      <c r="AR43" s="367"/>
    </row>
    <row r="44" spans="1:45" s="111" customFormat="1" ht="35.1" customHeight="1" thickBot="1" x14ac:dyDescent="0.25">
      <c r="A44" s="207" t="s">
        <v>33</v>
      </c>
      <c r="B44" s="208" t="s">
        <v>58</v>
      </c>
      <c r="C44" s="326" t="s">
        <v>105</v>
      </c>
      <c r="D44" s="210" t="s">
        <v>143</v>
      </c>
      <c r="E44" s="211" t="s">
        <v>144</v>
      </c>
      <c r="F44" s="327" t="s">
        <v>142</v>
      </c>
      <c r="G44" s="213">
        <v>1</v>
      </c>
      <c r="H44" s="213" t="s">
        <v>47</v>
      </c>
      <c r="I44" s="213">
        <v>1</v>
      </c>
      <c r="J44" s="214">
        <v>1</v>
      </c>
      <c r="K44" s="215">
        <f t="shared" si="4"/>
        <v>0</v>
      </c>
      <c r="L44" s="216">
        <v>0</v>
      </c>
      <c r="M44" s="217">
        <v>0</v>
      </c>
      <c r="N44" s="217">
        <v>0</v>
      </c>
      <c r="O44" s="217"/>
      <c r="P44" s="217">
        <v>0</v>
      </c>
      <c r="Q44" s="217"/>
      <c r="R44" s="217"/>
      <c r="S44" s="219">
        <v>0</v>
      </c>
      <c r="T44" s="215">
        <f t="shared" si="5"/>
        <v>0</v>
      </c>
      <c r="U44" s="216"/>
      <c r="V44" s="217"/>
      <c r="W44" s="217"/>
      <c r="X44" s="217"/>
      <c r="Y44" s="217"/>
      <c r="Z44" s="217"/>
      <c r="AA44" s="217"/>
      <c r="AB44" s="219"/>
      <c r="AC44" s="219"/>
      <c r="AD44" s="219"/>
      <c r="AE44" s="219"/>
      <c r="AF44" s="220"/>
      <c r="AG44" s="221" t="s">
        <v>145</v>
      </c>
      <c r="AH44" s="406"/>
      <c r="AI44" s="407"/>
      <c r="AJ44" s="407"/>
      <c r="AK44" s="224"/>
      <c r="AL44" s="408"/>
      <c r="AM44" s="1638"/>
      <c r="AN44" s="1638"/>
      <c r="AO44" s="225" t="s">
        <v>76</v>
      </c>
    </row>
    <row r="45" spans="1:45" s="111" customFormat="1" ht="35.1" customHeight="1" thickBot="1" x14ac:dyDescent="0.25">
      <c r="A45" s="88" t="s">
        <v>33</v>
      </c>
      <c r="B45" s="136" t="s">
        <v>58</v>
      </c>
      <c r="C45" s="90" t="s">
        <v>105</v>
      </c>
      <c r="D45" s="91" t="s">
        <v>146</v>
      </c>
      <c r="E45" s="92" t="s">
        <v>147</v>
      </c>
      <c r="F45" s="129" t="s">
        <v>97</v>
      </c>
      <c r="G45" s="94">
        <v>1</v>
      </c>
      <c r="H45" s="94" t="s">
        <v>38</v>
      </c>
      <c r="I45" s="94">
        <v>1</v>
      </c>
      <c r="J45" s="95">
        <v>0</v>
      </c>
      <c r="K45" s="130">
        <f t="shared" si="4"/>
        <v>0</v>
      </c>
      <c r="L45" s="131">
        <v>0</v>
      </c>
      <c r="M45" s="132">
        <v>0</v>
      </c>
      <c r="N45" s="132">
        <v>0</v>
      </c>
      <c r="O45" s="409"/>
      <c r="P45" s="132">
        <v>0</v>
      </c>
      <c r="Q45" s="409"/>
      <c r="R45" s="409"/>
      <c r="S45" s="101">
        <v>0</v>
      </c>
      <c r="T45" s="130">
        <f t="shared" si="5"/>
        <v>0</v>
      </c>
      <c r="U45" s="131"/>
      <c r="V45" s="132"/>
      <c r="W45" s="132"/>
      <c r="X45" s="409"/>
      <c r="Y45" s="132"/>
      <c r="Z45" s="409"/>
      <c r="AA45" s="409"/>
      <c r="AB45" s="101"/>
      <c r="AC45" s="101"/>
      <c r="AD45" s="101"/>
      <c r="AE45" s="101"/>
      <c r="AF45" s="102"/>
      <c r="AG45" s="103" t="s">
        <v>145</v>
      </c>
      <c r="AH45" s="410"/>
      <c r="AI45" s="411"/>
      <c r="AJ45" s="411"/>
      <c r="AK45" s="107"/>
      <c r="AL45" s="405"/>
      <c r="AM45" s="1634"/>
      <c r="AN45" s="1634"/>
      <c r="AO45" s="108" t="s">
        <v>76</v>
      </c>
    </row>
    <row r="46" spans="1:45" s="111" customFormat="1" ht="35.1" customHeight="1" x14ac:dyDescent="0.2">
      <c r="A46" s="226" t="s">
        <v>33</v>
      </c>
      <c r="B46" s="142" t="s">
        <v>58</v>
      </c>
      <c r="C46" s="412" t="s">
        <v>105</v>
      </c>
      <c r="D46" s="144">
        <v>28</v>
      </c>
      <c r="E46" s="145" t="s">
        <v>148</v>
      </c>
      <c r="F46" s="227" t="s">
        <v>149</v>
      </c>
      <c r="G46" s="228">
        <v>0</v>
      </c>
      <c r="H46" s="228" t="s">
        <v>38</v>
      </c>
      <c r="I46" s="228">
        <v>1</v>
      </c>
      <c r="J46" s="413">
        <v>0.25</v>
      </c>
      <c r="K46" s="148">
        <f t="shared" si="4"/>
        <v>713995260</v>
      </c>
      <c r="L46" s="149">
        <v>713762983</v>
      </c>
      <c r="M46" s="149"/>
      <c r="N46" s="360">
        <v>232277</v>
      </c>
      <c r="O46" s="360"/>
      <c r="P46" s="360"/>
      <c r="Q46" s="360"/>
      <c r="R46" s="360"/>
      <c r="S46" s="360"/>
      <c r="T46" s="148">
        <f t="shared" si="5"/>
        <v>713754643</v>
      </c>
      <c r="U46" s="414">
        <v>713754643</v>
      </c>
      <c r="V46" s="153"/>
      <c r="W46" s="153"/>
      <c r="X46" s="153"/>
      <c r="Y46" s="153"/>
      <c r="Z46" s="153"/>
      <c r="AA46" s="153"/>
      <c r="AB46" s="153"/>
      <c r="AC46" s="152"/>
      <c r="AD46" s="152"/>
      <c r="AE46" s="152"/>
      <c r="AF46" s="154">
        <v>1</v>
      </c>
      <c r="AG46" s="415" t="s">
        <v>150</v>
      </c>
      <c r="AH46" s="156" t="s">
        <v>40</v>
      </c>
      <c r="AI46" s="157">
        <v>100</v>
      </c>
      <c r="AJ46" s="157">
        <v>50</v>
      </c>
      <c r="AK46" s="158">
        <v>43101</v>
      </c>
      <c r="AL46" s="158">
        <v>43465</v>
      </c>
      <c r="AM46" s="1636">
        <v>713995260</v>
      </c>
      <c r="AN46" s="1636">
        <v>713754643</v>
      </c>
      <c r="AO46" s="159" t="s">
        <v>76</v>
      </c>
    </row>
    <row r="47" spans="1:45" s="111" customFormat="1" ht="35.1" customHeight="1" thickBot="1" x14ac:dyDescent="0.25">
      <c r="A47" s="207" t="s">
        <v>33</v>
      </c>
      <c r="B47" s="208" t="s">
        <v>113</v>
      </c>
      <c r="C47" s="326" t="s">
        <v>105</v>
      </c>
      <c r="D47" s="210">
        <v>33</v>
      </c>
      <c r="E47" s="211" t="s">
        <v>151</v>
      </c>
      <c r="F47" s="327" t="s">
        <v>152</v>
      </c>
      <c r="G47" s="213">
        <v>0</v>
      </c>
      <c r="H47" s="213" t="s">
        <v>38</v>
      </c>
      <c r="I47" s="213">
        <v>50</v>
      </c>
      <c r="J47" s="214">
        <v>10</v>
      </c>
      <c r="K47" s="215">
        <f>+L47+M47+N47+O47+P47+Q47+R47+S47</f>
        <v>40060000</v>
      </c>
      <c r="L47" s="416">
        <v>40060000</v>
      </c>
      <c r="M47" s="330"/>
      <c r="N47" s="330"/>
      <c r="O47" s="330"/>
      <c r="P47" s="330">
        <v>0</v>
      </c>
      <c r="Q47" s="330"/>
      <c r="R47" s="330"/>
      <c r="S47" s="330"/>
      <c r="T47" s="215">
        <f>+U47+V47+W47+X47+Y47+Z47+AA47+AB47</f>
        <v>40060000</v>
      </c>
      <c r="U47" s="216">
        <v>40060000</v>
      </c>
      <c r="V47" s="330"/>
      <c r="W47" s="330"/>
      <c r="X47" s="331"/>
      <c r="Y47" s="330"/>
      <c r="Z47" s="331"/>
      <c r="AA47" s="331"/>
      <c r="AB47" s="332"/>
      <c r="AC47" s="332"/>
      <c r="AD47" s="332"/>
      <c r="AE47" s="332"/>
      <c r="AF47" s="220">
        <v>1</v>
      </c>
      <c r="AG47" s="221" t="s">
        <v>153</v>
      </c>
      <c r="AH47" s="222" t="s">
        <v>154</v>
      </c>
      <c r="AI47" s="223">
        <v>100</v>
      </c>
      <c r="AJ47" s="223">
        <v>0</v>
      </c>
      <c r="AK47" s="224">
        <v>43101</v>
      </c>
      <c r="AL47" s="408">
        <v>43465</v>
      </c>
      <c r="AM47" s="1638">
        <v>40060000</v>
      </c>
      <c r="AN47" s="1638">
        <v>40060000</v>
      </c>
      <c r="AO47" s="225" t="s">
        <v>76</v>
      </c>
    </row>
    <row r="48" spans="1:45" ht="35.1" customHeight="1" thickBot="1" x14ac:dyDescent="0.3">
      <c r="A48" s="417" t="s">
        <v>33</v>
      </c>
      <c r="B48" s="418" t="s">
        <v>58</v>
      </c>
      <c r="C48" s="419" t="s">
        <v>105</v>
      </c>
      <c r="D48" s="163">
        <v>34</v>
      </c>
      <c r="E48" s="420" t="s">
        <v>155</v>
      </c>
      <c r="F48" s="421" t="s">
        <v>156</v>
      </c>
      <c r="G48" s="422">
        <v>10</v>
      </c>
      <c r="H48" s="422" t="s">
        <v>38</v>
      </c>
      <c r="I48" s="422">
        <v>10</v>
      </c>
      <c r="J48" s="166">
        <v>3</v>
      </c>
      <c r="K48" s="167">
        <f>+L48+M48+N48+O48+P48+Q48+R48+S48</f>
        <v>0</v>
      </c>
      <c r="L48" s="423">
        <v>0</v>
      </c>
      <c r="M48" s="424">
        <v>0</v>
      </c>
      <c r="N48" s="424">
        <v>0</v>
      </c>
      <c r="O48" s="425"/>
      <c r="P48" s="424">
        <v>0</v>
      </c>
      <c r="Q48" s="425"/>
      <c r="R48" s="425"/>
      <c r="S48" s="426">
        <v>0</v>
      </c>
      <c r="T48" s="167">
        <f>+U48+V48+W48+X48+Y48+Z48+AA48+AB48</f>
        <v>0</v>
      </c>
      <c r="U48" s="182"/>
      <c r="V48" s="183"/>
      <c r="W48" s="183"/>
      <c r="X48" s="427"/>
      <c r="Y48" s="183"/>
      <c r="Z48" s="427"/>
      <c r="AA48" s="427"/>
      <c r="AB48" s="185"/>
      <c r="AC48" s="185"/>
      <c r="AD48" s="185"/>
      <c r="AE48" s="185"/>
      <c r="AF48" s="176"/>
      <c r="AG48" s="103" t="s">
        <v>157</v>
      </c>
      <c r="AH48" s="175" t="s">
        <v>158</v>
      </c>
      <c r="AI48" s="429">
        <v>1</v>
      </c>
      <c r="AJ48" s="429"/>
      <c r="AK48" s="430">
        <v>43101</v>
      </c>
      <c r="AL48" s="430"/>
      <c r="AM48" s="1634"/>
      <c r="AN48" s="1634"/>
      <c r="AO48" s="178" t="s">
        <v>159</v>
      </c>
    </row>
    <row r="49" spans="1:55" s="111" customFormat="1" ht="35.1" customHeight="1" thickBot="1" x14ac:dyDescent="0.25">
      <c r="A49" s="88" t="s">
        <v>33</v>
      </c>
      <c r="B49" s="136" t="s">
        <v>58</v>
      </c>
      <c r="C49" s="90" t="s">
        <v>105</v>
      </c>
      <c r="D49" s="91">
        <v>35</v>
      </c>
      <c r="E49" s="92" t="s">
        <v>160</v>
      </c>
      <c r="F49" s="129" t="s">
        <v>161</v>
      </c>
      <c r="G49" s="94">
        <v>1</v>
      </c>
      <c r="H49" s="94" t="s">
        <v>38</v>
      </c>
      <c r="I49" s="94">
        <v>1</v>
      </c>
      <c r="J49" s="95">
        <v>0.25</v>
      </c>
      <c r="K49" s="130">
        <f t="shared" ref="K49:K53" si="6">+L49+M49+N49+O49+P49+Q49+R49+S49</f>
        <v>0</v>
      </c>
      <c r="L49" s="353"/>
      <c r="M49" s="353"/>
      <c r="N49" s="320"/>
      <c r="O49" s="206"/>
      <c r="P49" s="132"/>
      <c r="Q49" s="206"/>
      <c r="R49" s="206"/>
      <c r="S49" s="101"/>
      <c r="T49" s="130"/>
      <c r="U49" s="131">
        <v>40060000</v>
      </c>
      <c r="V49" s="132"/>
      <c r="W49" s="132"/>
      <c r="X49" s="206"/>
      <c r="Y49" s="132"/>
      <c r="Z49" s="206"/>
      <c r="AA49" s="206"/>
      <c r="AB49" s="101"/>
      <c r="AC49" s="101"/>
      <c r="AD49" s="101"/>
      <c r="AE49" s="101"/>
      <c r="AF49" s="102"/>
      <c r="AG49" s="103"/>
      <c r="AH49" s="104"/>
      <c r="AI49" s="134"/>
      <c r="AJ49" s="134"/>
      <c r="AK49" s="107"/>
      <c r="AL49" s="107"/>
      <c r="AM49" s="1634"/>
      <c r="AN49" s="1634"/>
      <c r="AO49" s="108" t="s">
        <v>76</v>
      </c>
    </row>
    <row r="50" spans="1:55" ht="35.1" customHeight="1" x14ac:dyDescent="0.25">
      <c r="A50" s="431" t="s">
        <v>33</v>
      </c>
      <c r="B50" s="432" t="s">
        <v>58</v>
      </c>
      <c r="C50" s="433" t="s">
        <v>105</v>
      </c>
      <c r="D50" s="434">
        <v>36</v>
      </c>
      <c r="E50" s="435" t="s">
        <v>162</v>
      </c>
      <c r="F50" s="436" t="s">
        <v>163</v>
      </c>
      <c r="G50" s="437">
        <v>0</v>
      </c>
      <c r="H50" s="437" t="s">
        <v>38</v>
      </c>
      <c r="I50" s="437">
        <v>2500</v>
      </c>
      <c r="J50" s="438">
        <v>300</v>
      </c>
      <c r="K50" s="439">
        <f t="shared" si="6"/>
        <v>0</v>
      </c>
      <c r="L50" s="440">
        <v>0</v>
      </c>
      <c r="M50" s="441">
        <v>0</v>
      </c>
      <c r="N50" s="441">
        <v>0</v>
      </c>
      <c r="O50" s="442"/>
      <c r="P50" s="441">
        <v>0</v>
      </c>
      <c r="Q50" s="442"/>
      <c r="R50" s="442"/>
      <c r="S50" s="443">
        <v>0</v>
      </c>
      <c r="T50" s="439">
        <f t="shared" ref="T50:T54" si="7">+U50+V50+W50+X50+Y50+Z50+AA50+AB50</f>
        <v>0</v>
      </c>
      <c r="U50" s="440"/>
      <c r="V50" s="441"/>
      <c r="W50" s="441"/>
      <c r="X50" s="442"/>
      <c r="Y50" s="441"/>
      <c r="Z50" s="442"/>
      <c r="AA50" s="442"/>
      <c r="AB50" s="443"/>
      <c r="AC50" s="443"/>
      <c r="AD50" s="443"/>
      <c r="AE50" s="443"/>
      <c r="AF50" s="444">
        <v>1</v>
      </c>
      <c r="AG50" s="155" t="s">
        <v>164</v>
      </c>
      <c r="AH50" s="446" t="s">
        <v>53</v>
      </c>
      <c r="AI50" s="447">
        <v>1</v>
      </c>
      <c r="AJ50" s="447">
        <v>1</v>
      </c>
      <c r="AK50" s="448">
        <v>43101</v>
      </c>
      <c r="AL50" s="448">
        <v>43465</v>
      </c>
      <c r="AM50" s="1636">
        <v>0</v>
      </c>
      <c r="AN50" s="1636">
        <v>0</v>
      </c>
      <c r="AO50" s="449" t="s">
        <v>42</v>
      </c>
    </row>
    <row r="51" spans="1:55" ht="35.1" customHeight="1" x14ac:dyDescent="0.25">
      <c r="A51" s="450" t="s">
        <v>33</v>
      </c>
      <c r="B51" s="451" t="s">
        <v>58</v>
      </c>
      <c r="C51" s="54" t="s">
        <v>105</v>
      </c>
      <c r="D51" s="55">
        <v>36</v>
      </c>
      <c r="E51" s="56" t="s">
        <v>162</v>
      </c>
      <c r="F51" s="57" t="s">
        <v>163</v>
      </c>
      <c r="G51" s="58">
        <v>0</v>
      </c>
      <c r="H51" s="58" t="s">
        <v>38</v>
      </c>
      <c r="I51" s="58">
        <v>2500</v>
      </c>
      <c r="J51" s="452">
        <v>300</v>
      </c>
      <c r="K51" s="60">
        <f t="shared" si="6"/>
        <v>0</v>
      </c>
      <c r="L51" s="61">
        <v>0</v>
      </c>
      <c r="M51" s="62">
        <v>0</v>
      </c>
      <c r="N51" s="62">
        <v>0</v>
      </c>
      <c r="O51" s="453"/>
      <c r="P51" s="62">
        <v>0</v>
      </c>
      <c r="Q51" s="453"/>
      <c r="R51" s="453"/>
      <c r="S51" s="63">
        <v>0</v>
      </c>
      <c r="T51" s="60">
        <f t="shared" si="7"/>
        <v>0</v>
      </c>
      <c r="U51" s="61"/>
      <c r="V51" s="62"/>
      <c r="W51" s="62"/>
      <c r="X51" s="453"/>
      <c r="Y51" s="62"/>
      <c r="Z51" s="453"/>
      <c r="AA51" s="453"/>
      <c r="AB51" s="63"/>
      <c r="AC51" s="63"/>
      <c r="AD51" s="63"/>
      <c r="AE51" s="63"/>
      <c r="AF51" s="454">
        <v>1</v>
      </c>
      <c r="AG51" s="475" t="s">
        <v>165</v>
      </c>
      <c r="AH51" s="456" t="s">
        <v>53</v>
      </c>
      <c r="AI51" s="457">
        <v>4</v>
      </c>
      <c r="AJ51" s="457">
        <v>1</v>
      </c>
      <c r="AK51" s="67">
        <v>43101</v>
      </c>
      <c r="AL51" s="67">
        <v>43465</v>
      </c>
      <c r="AM51" s="1647">
        <v>0</v>
      </c>
      <c r="AN51" s="1647">
        <v>0</v>
      </c>
      <c r="AO51" s="68" t="s">
        <v>42</v>
      </c>
    </row>
    <row r="52" spans="1:55" ht="35.1" customHeight="1" thickBot="1" x14ac:dyDescent="0.3">
      <c r="A52" s="458" t="s">
        <v>33</v>
      </c>
      <c r="B52" s="459" t="s">
        <v>58</v>
      </c>
      <c r="C52" s="460" t="s">
        <v>105</v>
      </c>
      <c r="D52" s="461">
        <v>36</v>
      </c>
      <c r="E52" s="462" t="s">
        <v>162</v>
      </c>
      <c r="F52" s="463" t="s">
        <v>163</v>
      </c>
      <c r="G52" s="464">
        <v>0</v>
      </c>
      <c r="H52" s="464" t="s">
        <v>38</v>
      </c>
      <c r="I52" s="464">
        <v>2500</v>
      </c>
      <c r="J52" s="465">
        <v>300</v>
      </c>
      <c r="K52" s="76">
        <f t="shared" si="6"/>
        <v>0</v>
      </c>
      <c r="L52" s="77">
        <v>0</v>
      </c>
      <c r="M52" s="78">
        <v>0</v>
      </c>
      <c r="N52" s="78">
        <v>0</v>
      </c>
      <c r="O52" s="466"/>
      <c r="P52" s="78">
        <v>0</v>
      </c>
      <c r="Q52" s="466"/>
      <c r="R52" s="466"/>
      <c r="S52" s="79">
        <v>0</v>
      </c>
      <c r="T52" s="76">
        <f t="shared" si="7"/>
        <v>0</v>
      </c>
      <c r="U52" s="77"/>
      <c r="V52" s="78"/>
      <c r="W52" s="78"/>
      <c r="X52" s="466"/>
      <c r="Y52" s="78"/>
      <c r="Z52" s="466"/>
      <c r="AA52" s="466"/>
      <c r="AB52" s="79"/>
      <c r="AC52" s="79"/>
      <c r="AD52" s="79"/>
      <c r="AE52" s="79"/>
      <c r="AF52" s="467">
        <v>1</v>
      </c>
      <c r="AG52" s="623" t="s">
        <v>166</v>
      </c>
      <c r="AH52" s="469" t="s">
        <v>53</v>
      </c>
      <c r="AI52" s="470">
        <v>3</v>
      </c>
      <c r="AJ52" s="470">
        <v>0</v>
      </c>
      <c r="AK52" s="471">
        <v>43101</v>
      </c>
      <c r="AL52" s="471">
        <v>43465</v>
      </c>
      <c r="AM52" s="1648">
        <v>0</v>
      </c>
      <c r="AN52" s="1648">
        <v>0</v>
      </c>
      <c r="AO52" s="472" t="s">
        <v>42</v>
      </c>
    </row>
    <row r="53" spans="1:55" s="111" customFormat="1" ht="35.1" customHeight="1" thickBot="1" x14ac:dyDescent="0.25">
      <c r="A53" s="226" t="s">
        <v>33</v>
      </c>
      <c r="B53" s="142" t="s">
        <v>58</v>
      </c>
      <c r="C53" s="412" t="s">
        <v>105</v>
      </c>
      <c r="D53" s="144">
        <v>37</v>
      </c>
      <c r="E53" s="145" t="s">
        <v>167</v>
      </c>
      <c r="F53" s="227" t="s">
        <v>168</v>
      </c>
      <c r="G53" s="228">
        <v>0</v>
      </c>
      <c r="H53" s="228" t="s">
        <v>38</v>
      </c>
      <c r="I53" s="228">
        <v>8</v>
      </c>
      <c r="J53" s="147">
        <v>2</v>
      </c>
      <c r="K53" s="148">
        <f t="shared" si="6"/>
        <v>0</v>
      </c>
      <c r="L53" s="380">
        <v>0</v>
      </c>
      <c r="M53" s="381">
        <v>0</v>
      </c>
      <c r="N53" s="381">
        <v>0</v>
      </c>
      <c r="O53" s="473"/>
      <c r="P53" s="381">
        <v>0</v>
      </c>
      <c r="Q53" s="473"/>
      <c r="R53" s="473"/>
      <c r="S53" s="382">
        <v>0</v>
      </c>
      <c r="T53" s="376">
        <f t="shared" si="7"/>
        <v>0</v>
      </c>
      <c r="U53" s="380"/>
      <c r="V53" s="381"/>
      <c r="W53" s="381"/>
      <c r="X53" s="473"/>
      <c r="Y53" s="381"/>
      <c r="Z53" s="473"/>
      <c r="AA53" s="473"/>
      <c r="AB53" s="382"/>
      <c r="AC53" s="382"/>
      <c r="AD53" s="382"/>
      <c r="AE53" s="382"/>
      <c r="AF53" s="474">
        <v>1</v>
      </c>
      <c r="AG53" s="475"/>
      <c r="AH53" s="476"/>
      <c r="AI53" s="477"/>
      <c r="AJ53" s="477"/>
      <c r="AK53" s="478"/>
      <c r="AL53" s="478"/>
      <c r="AM53" s="1647"/>
      <c r="AN53" s="1647"/>
      <c r="AO53" s="388" t="s">
        <v>76</v>
      </c>
    </row>
    <row r="54" spans="1:55" customFormat="1" ht="35.1" customHeight="1" thickBot="1" x14ac:dyDescent="0.3">
      <c r="A54" s="230" t="s">
        <v>33</v>
      </c>
      <c r="B54" s="231" t="s">
        <v>58</v>
      </c>
      <c r="C54" s="479" t="s">
        <v>105</v>
      </c>
      <c r="D54" s="233">
        <v>38</v>
      </c>
      <c r="E54" s="234" t="s">
        <v>169</v>
      </c>
      <c r="F54" s="480" t="s">
        <v>170</v>
      </c>
      <c r="G54" s="236">
        <v>5349</v>
      </c>
      <c r="H54" s="236" t="s">
        <v>47</v>
      </c>
      <c r="I54" s="236">
        <v>5349</v>
      </c>
      <c r="J54" s="237">
        <v>5349</v>
      </c>
      <c r="K54" s="481">
        <f>+L54+M54+N54+O54+P54+Q54+R54+S54</f>
        <v>393165152</v>
      </c>
      <c r="L54" s="482">
        <v>248819894</v>
      </c>
      <c r="M54" s="483">
        <v>144345258</v>
      </c>
      <c r="N54" s="483"/>
      <c r="O54" s="483"/>
      <c r="P54" s="483"/>
      <c r="Q54" s="484"/>
      <c r="R54" s="484"/>
      <c r="S54" s="241"/>
      <c r="T54" s="481">
        <f t="shared" si="7"/>
        <v>366584783</v>
      </c>
      <c r="U54" s="485">
        <v>248748500</v>
      </c>
      <c r="V54" s="240">
        <v>117836283</v>
      </c>
      <c r="W54" s="240"/>
      <c r="X54" s="484"/>
      <c r="Y54" s="240"/>
      <c r="Z54" s="484"/>
      <c r="AA54" s="484"/>
      <c r="AB54" s="241"/>
      <c r="AC54" s="241"/>
      <c r="AD54" s="241"/>
      <c r="AE54" s="241"/>
      <c r="AF54" s="486">
        <v>1</v>
      </c>
      <c r="AG54" s="1731" t="s">
        <v>171</v>
      </c>
      <c r="AH54" s="487" t="s">
        <v>40</v>
      </c>
      <c r="AI54" s="487">
        <v>100</v>
      </c>
      <c r="AJ54" s="487"/>
      <c r="AK54" s="246">
        <v>43101</v>
      </c>
      <c r="AL54" s="246">
        <v>43465</v>
      </c>
      <c r="AM54" s="1639">
        <v>393165152</v>
      </c>
      <c r="AN54" s="1639">
        <v>366584783</v>
      </c>
      <c r="AO54" s="270" t="s">
        <v>120</v>
      </c>
    </row>
    <row r="55" spans="1:55" s="111" customFormat="1" ht="35.1" customHeight="1" thickBot="1" x14ac:dyDescent="0.25">
      <c r="A55" s="88" t="s">
        <v>33</v>
      </c>
      <c r="B55" s="89" t="s">
        <v>172</v>
      </c>
      <c r="C55" s="137" t="s">
        <v>173</v>
      </c>
      <c r="D55" s="91">
        <v>39</v>
      </c>
      <c r="E55" s="92" t="s">
        <v>174</v>
      </c>
      <c r="F55" s="93" t="s">
        <v>175</v>
      </c>
      <c r="G55" s="94">
        <v>0</v>
      </c>
      <c r="H55" s="94" t="s">
        <v>38</v>
      </c>
      <c r="I55" s="94">
        <v>1</v>
      </c>
      <c r="J55" s="95">
        <v>0.33</v>
      </c>
      <c r="K55" s="130">
        <f t="shared" ref="K55:K59" si="8">+L55+M55+N55+O55+P55+Q55+R55+S55</f>
        <v>0</v>
      </c>
      <c r="L55" s="131"/>
      <c r="M55" s="132"/>
      <c r="N55" s="132"/>
      <c r="O55" s="132"/>
      <c r="P55" s="132"/>
      <c r="Q55" s="132"/>
      <c r="R55" s="132"/>
      <c r="S55" s="101"/>
      <c r="T55" s="130"/>
      <c r="U55" s="131"/>
      <c r="V55" s="132"/>
      <c r="W55" s="132"/>
      <c r="X55" s="132"/>
      <c r="Y55" s="132"/>
      <c r="Z55" s="132"/>
      <c r="AA55" s="132"/>
      <c r="AB55" s="101"/>
      <c r="AC55" s="101"/>
      <c r="AD55" s="101"/>
      <c r="AE55" s="101"/>
      <c r="AF55" s="488"/>
      <c r="AG55" s="489"/>
      <c r="AH55" s="104"/>
      <c r="AI55" s="134"/>
      <c r="AJ55" s="134"/>
      <c r="AK55" s="107"/>
      <c r="AL55" s="107"/>
      <c r="AM55" s="1634"/>
      <c r="AN55" s="1634"/>
      <c r="AO55" s="108" t="s">
        <v>76</v>
      </c>
    </row>
    <row r="56" spans="1:55" s="111" customFormat="1" ht="35.1" customHeight="1" x14ac:dyDescent="0.2">
      <c r="A56" s="226" t="s">
        <v>33</v>
      </c>
      <c r="B56" s="490" t="s">
        <v>172</v>
      </c>
      <c r="C56" s="143" t="s">
        <v>173</v>
      </c>
      <c r="D56" s="144">
        <v>40</v>
      </c>
      <c r="E56" s="145" t="s">
        <v>176</v>
      </c>
      <c r="F56" s="146" t="s">
        <v>177</v>
      </c>
      <c r="G56" s="228" t="s">
        <v>178</v>
      </c>
      <c r="H56" s="228" t="s">
        <v>38</v>
      </c>
      <c r="I56" s="228">
        <v>50</v>
      </c>
      <c r="J56" s="147">
        <v>15</v>
      </c>
      <c r="K56" s="148">
        <f t="shared" si="8"/>
        <v>123690000</v>
      </c>
      <c r="L56" s="149">
        <v>123690000</v>
      </c>
      <c r="M56" s="150"/>
      <c r="N56" s="150"/>
      <c r="O56" s="150"/>
      <c r="P56" s="150">
        <v>0</v>
      </c>
      <c r="Q56" s="150"/>
      <c r="R56" s="150"/>
      <c r="S56" s="152"/>
      <c r="T56" s="148">
        <f>+U56+V56+W56+X56+Y56+Z56+AA56+AB56</f>
        <v>122178000</v>
      </c>
      <c r="U56" s="414">
        <v>122178000</v>
      </c>
      <c r="V56" s="153"/>
      <c r="W56" s="153"/>
      <c r="X56" s="153"/>
      <c r="Y56" s="153"/>
      <c r="Z56" s="153"/>
      <c r="AA56" s="153"/>
      <c r="AB56" s="153"/>
      <c r="AC56" s="152"/>
      <c r="AD56" s="152"/>
      <c r="AE56" s="152"/>
      <c r="AF56" s="154">
        <v>1</v>
      </c>
      <c r="AG56" s="155" t="s">
        <v>179</v>
      </c>
      <c r="AH56" s="156" t="s">
        <v>40</v>
      </c>
      <c r="AI56" s="157">
        <v>100</v>
      </c>
      <c r="AJ56" s="157">
        <v>50</v>
      </c>
      <c r="AK56" s="158">
        <v>43101</v>
      </c>
      <c r="AL56" s="158">
        <v>43465</v>
      </c>
      <c r="AM56" s="1636">
        <v>88578000</v>
      </c>
      <c r="AN56" s="1636">
        <v>88578000</v>
      </c>
      <c r="AO56" s="159" t="s">
        <v>76</v>
      </c>
    </row>
    <row r="57" spans="1:55" s="111" customFormat="1" ht="35.1" customHeight="1" thickBot="1" x14ac:dyDescent="0.25">
      <c r="A57" s="491" t="s">
        <v>33</v>
      </c>
      <c r="B57" s="492" t="s">
        <v>172</v>
      </c>
      <c r="C57" s="493" t="s">
        <v>173</v>
      </c>
      <c r="D57" s="494">
        <v>40</v>
      </c>
      <c r="E57" s="495" t="s">
        <v>176</v>
      </c>
      <c r="F57" s="496" t="s">
        <v>177</v>
      </c>
      <c r="G57" s="497" t="s">
        <v>178</v>
      </c>
      <c r="H57" s="497" t="s">
        <v>38</v>
      </c>
      <c r="I57" s="497">
        <v>50</v>
      </c>
      <c r="J57" s="498">
        <v>15</v>
      </c>
      <c r="K57" s="499">
        <f t="shared" si="8"/>
        <v>0</v>
      </c>
      <c r="L57" s="500"/>
      <c r="M57" s="501"/>
      <c r="N57" s="501"/>
      <c r="O57" s="501"/>
      <c r="P57" s="501"/>
      <c r="Q57" s="501"/>
      <c r="R57" s="501"/>
      <c r="S57" s="502"/>
      <c r="T57" s="499">
        <f>+U57+V57+W57+X57+Y57+Z57+AA57+AB57</f>
        <v>0</v>
      </c>
      <c r="U57" s="500"/>
      <c r="V57" s="501"/>
      <c r="W57" s="501"/>
      <c r="X57" s="501"/>
      <c r="Y57" s="501"/>
      <c r="Z57" s="501"/>
      <c r="AA57" s="501"/>
      <c r="AB57" s="502"/>
      <c r="AC57" s="502"/>
      <c r="AD57" s="502"/>
      <c r="AE57" s="502"/>
      <c r="AF57" s="503">
        <v>2</v>
      </c>
      <c r="AG57" s="504" t="s">
        <v>180</v>
      </c>
      <c r="AH57" s="505" t="s">
        <v>181</v>
      </c>
      <c r="AI57" s="506">
        <v>1</v>
      </c>
      <c r="AJ57" s="506">
        <v>0</v>
      </c>
      <c r="AK57" s="507">
        <v>43282</v>
      </c>
      <c r="AL57" s="507">
        <v>43465</v>
      </c>
      <c r="AM57" s="1648">
        <v>35112000</v>
      </c>
      <c r="AN57" s="1648">
        <v>33600000</v>
      </c>
      <c r="AO57" s="508" t="s">
        <v>76</v>
      </c>
      <c r="AP57" s="509"/>
      <c r="AQ57" s="509"/>
    </row>
    <row r="58" spans="1:55" customFormat="1" ht="35.1" customHeight="1" x14ac:dyDescent="0.25">
      <c r="A58" s="510" t="s">
        <v>33</v>
      </c>
      <c r="B58" s="490" t="s">
        <v>172</v>
      </c>
      <c r="C58" s="143" t="s">
        <v>173</v>
      </c>
      <c r="D58" s="144">
        <v>41</v>
      </c>
      <c r="E58" s="145" t="s">
        <v>182</v>
      </c>
      <c r="F58" s="146" t="s">
        <v>183</v>
      </c>
      <c r="G58" s="228">
        <v>1</v>
      </c>
      <c r="H58" s="228" t="s">
        <v>38</v>
      </c>
      <c r="I58" s="228">
        <v>4</v>
      </c>
      <c r="J58" s="147">
        <v>1</v>
      </c>
      <c r="K58" s="511">
        <f t="shared" si="8"/>
        <v>322500000</v>
      </c>
      <c r="L58" s="512">
        <v>322500000</v>
      </c>
      <c r="M58" s="150">
        <v>0</v>
      </c>
      <c r="N58" s="150">
        <v>0</v>
      </c>
      <c r="O58" s="513"/>
      <c r="P58" s="150">
        <v>0</v>
      </c>
      <c r="Q58" s="513"/>
      <c r="R58" s="513"/>
      <c r="S58" s="152">
        <v>0</v>
      </c>
      <c r="T58" s="511">
        <f>+U58+V58+W58+X58+Y58+Z58+AA58+AB58</f>
        <v>322500000</v>
      </c>
      <c r="U58" s="153">
        <v>322500000</v>
      </c>
      <c r="V58" s="153"/>
      <c r="W58" s="153"/>
      <c r="X58" s="153"/>
      <c r="Y58" s="153"/>
      <c r="Z58" s="153"/>
      <c r="AA58" s="153"/>
      <c r="AB58" s="153"/>
      <c r="AC58" s="153"/>
      <c r="AD58" s="152"/>
      <c r="AE58" s="152"/>
      <c r="AF58" s="154">
        <v>1</v>
      </c>
      <c r="AG58" s="415" t="s">
        <v>184</v>
      </c>
      <c r="AH58" s="514" t="s">
        <v>40</v>
      </c>
      <c r="AI58" s="514">
        <v>100</v>
      </c>
      <c r="AJ58" s="514">
        <v>50</v>
      </c>
      <c r="AK58" s="158" t="s">
        <v>185</v>
      </c>
      <c r="AL58" s="158">
        <v>43465</v>
      </c>
      <c r="AM58" s="1636">
        <v>20000000</v>
      </c>
      <c r="AN58" s="1636">
        <v>20000000</v>
      </c>
      <c r="AO58" s="449" t="s">
        <v>120</v>
      </c>
    </row>
    <row r="59" spans="1:55" customFormat="1" ht="35.1" customHeight="1" thickBot="1" x14ac:dyDescent="0.3">
      <c r="A59" s="515" t="s">
        <v>33</v>
      </c>
      <c r="B59" s="516" t="s">
        <v>172</v>
      </c>
      <c r="C59" s="189" t="s">
        <v>173</v>
      </c>
      <c r="D59" s="190">
        <v>41</v>
      </c>
      <c r="E59" s="191" t="s">
        <v>182</v>
      </c>
      <c r="F59" s="192" t="s">
        <v>183</v>
      </c>
      <c r="G59" s="193">
        <v>1</v>
      </c>
      <c r="H59" s="193" t="s">
        <v>38</v>
      </c>
      <c r="I59" s="193">
        <v>4</v>
      </c>
      <c r="J59" s="194">
        <v>1</v>
      </c>
      <c r="K59" s="517">
        <f t="shared" si="8"/>
        <v>0</v>
      </c>
      <c r="L59" s="518">
        <v>0</v>
      </c>
      <c r="M59" s="197">
        <v>0</v>
      </c>
      <c r="N59" s="197">
        <v>0</v>
      </c>
      <c r="O59" s="198"/>
      <c r="P59" s="197">
        <v>0</v>
      </c>
      <c r="Q59" s="198"/>
      <c r="R59" s="198"/>
      <c r="S59" s="199">
        <v>0</v>
      </c>
      <c r="T59" s="517">
        <f>+U59+V59+W59+X59+Y59+Z59+AA59+AB59</f>
        <v>0</v>
      </c>
      <c r="U59" s="518"/>
      <c r="V59" s="197"/>
      <c r="W59" s="197"/>
      <c r="X59" s="198"/>
      <c r="Y59" s="197"/>
      <c r="Z59" s="198"/>
      <c r="AA59" s="198"/>
      <c r="AB59" s="199"/>
      <c r="AC59" s="199"/>
      <c r="AD59" s="199"/>
      <c r="AE59" s="199"/>
      <c r="AF59" s="200">
        <v>3</v>
      </c>
      <c r="AG59" s="1732" t="s">
        <v>186</v>
      </c>
      <c r="AH59" s="202" t="s">
        <v>40</v>
      </c>
      <c r="AI59" s="519">
        <v>100</v>
      </c>
      <c r="AJ59" s="519">
        <v>50</v>
      </c>
      <c r="AK59" s="204">
        <v>43101</v>
      </c>
      <c r="AL59" s="204">
        <v>43465</v>
      </c>
      <c r="AM59" s="1637">
        <v>302500000</v>
      </c>
      <c r="AN59" s="1637">
        <v>302500000</v>
      </c>
      <c r="AO59" s="87" t="s">
        <v>120</v>
      </c>
    </row>
    <row r="60" spans="1:55" s="51" customFormat="1" ht="35.1" customHeight="1" thickBot="1" x14ac:dyDescent="0.25">
      <c r="A60" s="417" t="s">
        <v>33</v>
      </c>
      <c r="B60" s="520" t="s">
        <v>172</v>
      </c>
      <c r="C60" s="521" t="s">
        <v>173</v>
      </c>
      <c r="D60" s="163">
        <v>44</v>
      </c>
      <c r="E60" s="420" t="s">
        <v>187</v>
      </c>
      <c r="F60" s="164" t="s">
        <v>188</v>
      </c>
      <c r="G60" s="422">
        <v>0</v>
      </c>
      <c r="H60" s="422" t="s">
        <v>38</v>
      </c>
      <c r="I60" s="422">
        <v>1500</v>
      </c>
      <c r="J60" s="522">
        <v>200</v>
      </c>
      <c r="K60" s="167">
        <f>+L60+M60+N60+O60+P60+Q60+R60+S60</f>
        <v>0</v>
      </c>
      <c r="L60" s="182">
        <v>0</v>
      </c>
      <c r="M60" s="183">
        <v>0</v>
      </c>
      <c r="N60" s="183">
        <v>0</v>
      </c>
      <c r="O60" s="183"/>
      <c r="P60" s="183">
        <v>0</v>
      </c>
      <c r="Q60" s="183"/>
      <c r="R60" s="183"/>
      <c r="S60" s="523">
        <v>0</v>
      </c>
      <c r="T60" s="167">
        <f>+U60+V60+W60+X60+Y60+Z60+AA60+AB60</f>
        <v>0</v>
      </c>
      <c r="U60" s="182"/>
      <c r="V60" s="183"/>
      <c r="W60" s="183"/>
      <c r="X60" s="183"/>
      <c r="Y60" s="183"/>
      <c r="Z60" s="183"/>
      <c r="AA60" s="183"/>
      <c r="AB60" s="185"/>
      <c r="AC60" s="185"/>
      <c r="AD60" s="185"/>
      <c r="AE60" s="185"/>
      <c r="AF60" s="524" t="s">
        <v>189</v>
      </c>
      <c r="AG60" s="1733" t="s">
        <v>190</v>
      </c>
      <c r="AH60" s="175" t="s">
        <v>53</v>
      </c>
      <c r="AI60" s="429">
        <v>5</v>
      </c>
      <c r="AJ60" s="429">
        <v>2</v>
      </c>
      <c r="AK60" s="430">
        <v>43133</v>
      </c>
      <c r="AL60" s="430">
        <v>43424</v>
      </c>
      <c r="AM60" s="1649">
        <v>0</v>
      </c>
      <c r="AN60" s="1650">
        <v>0</v>
      </c>
      <c r="AO60" s="178" t="s">
        <v>42</v>
      </c>
    </row>
    <row r="61" spans="1:55" s="111" customFormat="1" ht="35.1" customHeight="1" thickBot="1" x14ac:dyDescent="0.25">
      <c r="A61" s="207" t="s">
        <v>33</v>
      </c>
      <c r="B61" s="526" t="s">
        <v>172</v>
      </c>
      <c r="C61" s="209" t="s">
        <v>173</v>
      </c>
      <c r="D61" s="210">
        <v>45</v>
      </c>
      <c r="E61" s="527" t="s">
        <v>191</v>
      </c>
      <c r="F61" s="528" t="s">
        <v>192</v>
      </c>
      <c r="G61" s="193">
        <v>13</v>
      </c>
      <c r="H61" s="193" t="s">
        <v>38</v>
      </c>
      <c r="I61" s="193">
        <v>20</v>
      </c>
      <c r="J61" s="194">
        <v>5</v>
      </c>
      <c r="K61" s="195">
        <f>+L61+M61+N61+O61+P61+Q61+R61+S61</f>
        <v>0</v>
      </c>
      <c r="L61" s="182">
        <v>0</v>
      </c>
      <c r="M61" s="396"/>
      <c r="N61" s="396"/>
      <c r="O61" s="529"/>
      <c r="P61" s="396"/>
      <c r="Q61" s="529"/>
      <c r="R61" s="529"/>
      <c r="S61" s="397"/>
      <c r="T61" s="195"/>
      <c r="U61" s="530"/>
      <c r="V61" s="396"/>
      <c r="W61" s="396"/>
      <c r="X61" s="529"/>
      <c r="Y61" s="396"/>
      <c r="Z61" s="529"/>
      <c r="AA61" s="529"/>
      <c r="AB61" s="397"/>
      <c r="AC61" s="397"/>
      <c r="AD61" s="397"/>
      <c r="AE61" s="397"/>
      <c r="AF61" s="200"/>
      <c r="AG61" s="201"/>
      <c r="AH61" s="202"/>
      <c r="AI61" s="203"/>
      <c r="AJ61" s="203"/>
      <c r="AK61" s="204"/>
      <c r="AL61" s="204"/>
      <c r="AM61" s="1637"/>
      <c r="AN61" s="1637"/>
      <c r="AO61" s="508" t="s">
        <v>76</v>
      </c>
    </row>
    <row r="62" spans="1:55" s="111" customFormat="1" ht="35.1" customHeight="1" thickBot="1" x14ac:dyDescent="0.25">
      <c r="A62" s="88" t="s">
        <v>33</v>
      </c>
      <c r="B62" s="89" t="s">
        <v>172</v>
      </c>
      <c r="C62" s="137" t="s">
        <v>173</v>
      </c>
      <c r="D62" s="91">
        <v>46</v>
      </c>
      <c r="E62" s="92" t="s">
        <v>193</v>
      </c>
      <c r="F62" s="93" t="s">
        <v>194</v>
      </c>
      <c r="G62" s="94">
        <v>1</v>
      </c>
      <c r="H62" s="94" t="s">
        <v>38</v>
      </c>
      <c r="I62" s="94">
        <v>1</v>
      </c>
      <c r="J62" s="95">
        <v>0.33</v>
      </c>
      <c r="K62" s="130">
        <f>+L62+M62+N62+O62+P62+Q62+R62+S62</f>
        <v>0</v>
      </c>
      <c r="L62" s="131">
        <v>0</v>
      </c>
      <c r="M62" s="132">
        <v>0</v>
      </c>
      <c r="N62" s="132">
        <v>0</v>
      </c>
      <c r="O62" s="206"/>
      <c r="P62" s="132">
        <v>0</v>
      </c>
      <c r="Q62" s="206"/>
      <c r="R62" s="206"/>
      <c r="S62" s="101">
        <v>0</v>
      </c>
      <c r="T62" s="130">
        <f>+U62+V62+W62+X62+Y62+Z62+AA62+AB62</f>
        <v>0</v>
      </c>
      <c r="U62" s="131"/>
      <c r="V62" s="132"/>
      <c r="W62" s="132"/>
      <c r="X62" s="206"/>
      <c r="Y62" s="132"/>
      <c r="Z62" s="206"/>
      <c r="AA62" s="206"/>
      <c r="AB62" s="101"/>
      <c r="AC62" s="101"/>
      <c r="AD62" s="101"/>
      <c r="AE62" s="101"/>
      <c r="AF62" s="102"/>
      <c r="AG62" s="531"/>
      <c r="AH62" s="104"/>
      <c r="AI62" s="134"/>
      <c r="AJ62" s="134"/>
      <c r="AK62" s="107"/>
      <c r="AL62" s="107"/>
      <c r="AM62" s="1634"/>
      <c r="AN62" s="1634"/>
      <c r="AO62" s="108" t="s">
        <v>76</v>
      </c>
      <c r="AP62" s="367"/>
      <c r="AQ62" s="367"/>
      <c r="AR62" s="367"/>
      <c r="AS62" s="367"/>
      <c r="AT62" s="367"/>
      <c r="AU62" s="367"/>
      <c r="AV62" s="367"/>
      <c r="AW62" s="367"/>
      <c r="AX62" s="367"/>
      <c r="AY62" s="367"/>
      <c r="AZ62" s="367"/>
      <c r="BA62" s="367"/>
      <c r="BB62" s="367"/>
      <c r="BC62" s="367"/>
    </row>
    <row r="63" spans="1:55" s="51" customFormat="1" ht="35.1" customHeight="1" thickBot="1" x14ac:dyDescent="0.25">
      <c r="A63" s="532" t="s">
        <v>33</v>
      </c>
      <c r="B63" s="533" t="s">
        <v>172</v>
      </c>
      <c r="C63" s="254" t="s">
        <v>173</v>
      </c>
      <c r="D63" s="255">
        <v>47</v>
      </c>
      <c r="E63" s="256" t="s">
        <v>195</v>
      </c>
      <c r="F63" s="257" t="s">
        <v>196</v>
      </c>
      <c r="G63" s="258">
        <v>0</v>
      </c>
      <c r="H63" s="258" t="s">
        <v>38</v>
      </c>
      <c r="I63" s="258">
        <v>8</v>
      </c>
      <c r="J63" s="278">
        <v>2</v>
      </c>
      <c r="K63" s="260">
        <f>+L63+M63+N63+O63+P63+Q63+R63+S63</f>
        <v>0</v>
      </c>
      <c r="L63" s="534">
        <v>0</v>
      </c>
      <c r="M63" s="535">
        <v>0</v>
      </c>
      <c r="N63" s="535">
        <v>0</v>
      </c>
      <c r="O63" s="536"/>
      <c r="P63" s="535">
        <v>0</v>
      </c>
      <c r="Q63" s="536"/>
      <c r="R63" s="536"/>
      <c r="S63" s="537">
        <v>0</v>
      </c>
      <c r="T63" s="260">
        <f>+U63+V63+W63+X63+Y63+Z63+AA63+AB63</f>
        <v>0</v>
      </c>
      <c r="U63" s="261"/>
      <c r="V63" s="262"/>
      <c r="W63" s="262"/>
      <c r="X63" s="538"/>
      <c r="Y63" s="262"/>
      <c r="Z63" s="538"/>
      <c r="AA63" s="538"/>
      <c r="AB63" s="264"/>
      <c r="AC63" s="264"/>
      <c r="AD63" s="264"/>
      <c r="AE63" s="264"/>
      <c r="AF63" s="539"/>
      <c r="AG63" s="221"/>
      <c r="AH63" s="541"/>
      <c r="AI63" s="542"/>
      <c r="AJ63" s="542"/>
      <c r="AK63" s="543"/>
      <c r="AL63" s="543"/>
      <c r="AM63" s="1638"/>
      <c r="AN63" s="1638"/>
      <c r="AO63" s="335" t="s">
        <v>159</v>
      </c>
    </row>
    <row r="64" spans="1:55" ht="35.1" customHeight="1" thickBot="1" x14ac:dyDescent="0.3">
      <c r="A64" s="417" t="s">
        <v>33</v>
      </c>
      <c r="B64" s="520" t="s">
        <v>172</v>
      </c>
      <c r="C64" s="521" t="s">
        <v>173</v>
      </c>
      <c r="D64" s="163">
        <v>49</v>
      </c>
      <c r="E64" s="420" t="s">
        <v>197</v>
      </c>
      <c r="F64" s="164" t="s">
        <v>198</v>
      </c>
      <c r="G64" s="422">
        <v>6</v>
      </c>
      <c r="H64" s="422" t="s">
        <v>38</v>
      </c>
      <c r="I64" s="422">
        <v>14</v>
      </c>
      <c r="J64" s="166">
        <v>5</v>
      </c>
      <c r="K64" s="167">
        <v>0</v>
      </c>
      <c r="L64" s="182">
        <v>0</v>
      </c>
      <c r="M64" s="183">
        <v>0</v>
      </c>
      <c r="N64" s="183">
        <v>0</v>
      </c>
      <c r="O64" s="427"/>
      <c r="P64" s="183">
        <v>0</v>
      </c>
      <c r="Q64" s="427"/>
      <c r="R64" s="427"/>
      <c r="S64" s="185">
        <v>0</v>
      </c>
      <c r="T64" s="167">
        <v>0</v>
      </c>
      <c r="U64" s="99"/>
      <c r="V64" s="99"/>
      <c r="W64" s="99"/>
      <c r="X64" s="99"/>
      <c r="Y64" s="99"/>
      <c r="Z64" s="99"/>
      <c r="AA64" s="99"/>
      <c r="AB64" s="99"/>
      <c r="AC64" s="99"/>
      <c r="AD64" s="99"/>
      <c r="AE64" s="544"/>
      <c r="AF64" s="176"/>
      <c r="AG64" s="103" t="s">
        <v>199</v>
      </c>
      <c r="AH64" s="175"/>
      <c r="AI64" s="429"/>
      <c r="AJ64" s="429"/>
      <c r="AK64" s="430"/>
      <c r="AL64" s="430"/>
      <c r="AM64" s="1634"/>
      <c r="AN64" s="1634"/>
      <c r="AO64" s="178" t="s">
        <v>76</v>
      </c>
    </row>
    <row r="65" spans="1:55" ht="35.1" customHeight="1" thickBot="1" x14ac:dyDescent="0.3">
      <c r="A65" s="417" t="s">
        <v>33</v>
      </c>
      <c r="B65" s="520" t="s">
        <v>172</v>
      </c>
      <c r="C65" s="521" t="s">
        <v>173</v>
      </c>
      <c r="D65" s="545">
        <v>50</v>
      </c>
      <c r="E65" s="420" t="s">
        <v>200</v>
      </c>
      <c r="F65" s="164" t="s">
        <v>201</v>
      </c>
      <c r="G65" s="422">
        <v>0</v>
      </c>
      <c r="H65" s="422" t="s">
        <v>38</v>
      </c>
      <c r="I65" s="422">
        <v>20</v>
      </c>
      <c r="J65" s="166">
        <v>5</v>
      </c>
      <c r="K65" s="167">
        <f>+L65+M65+N65+O65+P65+Q65+R65+S65</f>
        <v>28633334</v>
      </c>
      <c r="L65" s="182">
        <v>28633334</v>
      </c>
      <c r="M65" s="183"/>
      <c r="N65" s="183"/>
      <c r="O65" s="427"/>
      <c r="P65" s="183"/>
      <c r="Q65" s="427"/>
      <c r="R65" s="427"/>
      <c r="S65" s="185"/>
      <c r="T65" s="167">
        <f>+U65+V65+W65+X65+Y65+Z65+AA65+AB65</f>
        <v>28600000</v>
      </c>
      <c r="U65" s="99">
        <v>28600000</v>
      </c>
      <c r="V65" s="99"/>
      <c r="W65" s="99"/>
      <c r="X65" s="99"/>
      <c r="Y65" s="99"/>
      <c r="Z65" s="99"/>
      <c r="AA65" s="99"/>
      <c r="AB65" s="99"/>
      <c r="AC65" s="99"/>
      <c r="AD65" s="99"/>
      <c r="AE65" s="544"/>
      <c r="AF65" s="176">
        <v>1</v>
      </c>
      <c r="AG65" s="103" t="s">
        <v>202</v>
      </c>
      <c r="AH65" s="175" t="s">
        <v>53</v>
      </c>
      <c r="AI65" s="429">
        <v>5</v>
      </c>
      <c r="AJ65" s="429">
        <v>2.5</v>
      </c>
      <c r="AK65" s="430">
        <v>43101</v>
      </c>
      <c r="AL65" s="430">
        <v>43465</v>
      </c>
      <c r="AM65" s="1634">
        <v>28633334</v>
      </c>
      <c r="AN65" s="1634">
        <v>28600000</v>
      </c>
      <c r="AO65" s="178" t="s">
        <v>76</v>
      </c>
    </row>
    <row r="66" spans="1:55" s="51" customFormat="1" ht="35.1" customHeight="1" thickBot="1" x14ac:dyDescent="0.25">
      <c r="A66" s="546" t="s">
        <v>33</v>
      </c>
      <c r="B66" s="547" t="s">
        <v>203</v>
      </c>
      <c r="C66" s="548" t="s">
        <v>204</v>
      </c>
      <c r="D66" s="434">
        <v>51</v>
      </c>
      <c r="E66" s="549" t="s">
        <v>205</v>
      </c>
      <c r="F66" s="549" t="s">
        <v>206</v>
      </c>
      <c r="G66" s="550">
        <v>0</v>
      </c>
      <c r="H66" s="550" t="s">
        <v>38</v>
      </c>
      <c r="I66" s="550">
        <v>1</v>
      </c>
      <c r="J66" s="551">
        <v>0.3</v>
      </c>
      <c r="K66" s="439">
        <f>L66+M66+N66+O66+P66+Q66+R66+S66</f>
        <v>4404724760</v>
      </c>
      <c r="L66" s="39">
        <v>104724760</v>
      </c>
      <c r="M66" s="40"/>
      <c r="N66" s="40"/>
      <c r="O66" s="40"/>
      <c r="P66" s="40"/>
      <c r="Q66" s="40"/>
      <c r="R66" s="40">
        <v>4300000000</v>
      </c>
      <c r="S66" s="40"/>
      <c r="T66" s="439">
        <f>U66+V66+W66+X66+Y66+Z66+AA66+AB66</f>
        <v>386033130</v>
      </c>
      <c r="U66" s="414">
        <v>104724760</v>
      </c>
      <c r="V66" s="414"/>
      <c r="W66" s="414"/>
      <c r="X66" s="414"/>
      <c r="Y66" s="414"/>
      <c r="Z66" s="414"/>
      <c r="AA66" s="414">
        <v>281308370</v>
      </c>
      <c r="AB66" s="414"/>
      <c r="AC66" s="414"/>
      <c r="AD66" s="414"/>
      <c r="AE66" s="552"/>
      <c r="AF66" s="553">
        <v>1</v>
      </c>
      <c r="AG66" s="1734" t="s">
        <v>207</v>
      </c>
      <c r="AH66" s="446" t="s">
        <v>73</v>
      </c>
      <c r="AI66" s="554">
        <v>100</v>
      </c>
      <c r="AJ66" s="555">
        <v>40</v>
      </c>
      <c r="AK66" s="556">
        <v>43101</v>
      </c>
      <c r="AL66" s="556">
        <v>43465</v>
      </c>
      <c r="AM66" s="1636">
        <v>4404724760</v>
      </c>
      <c r="AN66" s="1636">
        <v>386033130</v>
      </c>
      <c r="AO66" s="449" t="s">
        <v>68</v>
      </c>
      <c r="AP66" s="557"/>
      <c r="AQ66" s="557"/>
      <c r="AR66" s="557"/>
      <c r="AS66" s="557"/>
      <c r="AT66" s="557"/>
      <c r="AU66" s="557"/>
      <c r="AV66" s="557"/>
      <c r="AW66" s="557"/>
      <c r="AX66" s="557"/>
      <c r="AY66" s="557"/>
      <c r="AZ66" s="557"/>
      <c r="BA66" s="557"/>
    </row>
    <row r="67" spans="1:55" s="51" customFormat="1" ht="35.1" customHeight="1" thickBot="1" x14ac:dyDescent="0.25">
      <c r="A67" s="160" t="s">
        <v>33</v>
      </c>
      <c r="B67" s="161" t="s">
        <v>203</v>
      </c>
      <c r="C67" s="558" t="s">
        <v>204</v>
      </c>
      <c r="D67" s="163">
        <v>52</v>
      </c>
      <c r="E67" s="164" t="s">
        <v>208</v>
      </c>
      <c r="F67" s="164" t="s">
        <v>209</v>
      </c>
      <c r="G67" s="165">
        <v>0</v>
      </c>
      <c r="H67" s="165" t="s">
        <v>47</v>
      </c>
      <c r="I67" s="165">
        <v>1</v>
      </c>
      <c r="J67" s="166">
        <v>0.33</v>
      </c>
      <c r="K67" s="167">
        <f>L67+M67+N67+O67+P67+Q67+R67+S67</f>
        <v>0</v>
      </c>
      <c r="L67" s="182"/>
      <c r="M67" s="183"/>
      <c r="N67" s="183"/>
      <c r="O67" s="183"/>
      <c r="P67" s="183"/>
      <c r="Q67" s="183"/>
      <c r="R67" s="183"/>
      <c r="S67" s="185"/>
      <c r="T67" s="167">
        <f>U67+V67+W67+X67+Y67+Z67+AA67+AB67</f>
        <v>0</v>
      </c>
      <c r="U67" s="182"/>
      <c r="V67" s="183"/>
      <c r="W67" s="183"/>
      <c r="X67" s="183"/>
      <c r="Y67" s="183"/>
      <c r="Z67" s="183"/>
      <c r="AA67" s="183"/>
      <c r="AB67" s="185"/>
      <c r="AC67" s="185"/>
      <c r="AD67" s="185"/>
      <c r="AE67" s="185"/>
      <c r="AF67" s="559"/>
      <c r="AG67" s="139"/>
      <c r="AH67" s="175"/>
      <c r="AI67" s="560"/>
      <c r="AJ67" s="560"/>
      <c r="AK67" s="177"/>
      <c r="AL67" s="177"/>
      <c r="AM67" s="1634"/>
      <c r="AN67" s="1634"/>
      <c r="AO67" s="178" t="s">
        <v>68</v>
      </c>
      <c r="AP67" s="557"/>
      <c r="AQ67" s="557"/>
      <c r="AR67" s="557"/>
      <c r="AS67" s="557"/>
      <c r="AT67" s="557"/>
      <c r="AU67" s="557"/>
      <c r="AV67" s="557"/>
      <c r="AW67" s="557"/>
      <c r="AX67" s="557"/>
      <c r="AY67" s="557"/>
      <c r="AZ67" s="557"/>
      <c r="BA67" s="557"/>
    </row>
    <row r="68" spans="1:55" s="111" customFormat="1" ht="35.1" customHeight="1" thickBot="1" x14ac:dyDescent="0.25">
      <c r="A68" s="561" t="s">
        <v>33</v>
      </c>
      <c r="B68" s="562" t="s">
        <v>203</v>
      </c>
      <c r="C68" s="563" t="s">
        <v>204</v>
      </c>
      <c r="D68" s="564" t="s">
        <v>210</v>
      </c>
      <c r="E68" s="372" t="s">
        <v>211</v>
      </c>
      <c r="F68" s="373" t="s">
        <v>212</v>
      </c>
      <c r="G68" s="565">
        <v>11</v>
      </c>
      <c r="H68" s="565" t="s">
        <v>47</v>
      </c>
      <c r="I68" s="565">
        <v>12</v>
      </c>
      <c r="J68" s="413">
        <v>12</v>
      </c>
      <c r="K68" s="376">
        <f t="shared" ref="K68:K92" si="9">+L68+M68+N68+O68+P68+Q68+R68+S68</f>
        <v>270084015</v>
      </c>
      <c r="L68" s="380">
        <v>270084015</v>
      </c>
      <c r="M68" s="381"/>
      <c r="N68" s="381"/>
      <c r="O68" s="381"/>
      <c r="P68" s="381"/>
      <c r="Q68" s="381"/>
      <c r="R68" s="381"/>
      <c r="S68" s="382"/>
      <c r="T68" s="376">
        <f>+U68+V68+W68+X68+Y68+Z68+AA68+AB68</f>
        <v>265499482</v>
      </c>
      <c r="U68" s="279">
        <v>265499482</v>
      </c>
      <c r="V68" s="566"/>
      <c r="W68" s="566"/>
      <c r="X68" s="566"/>
      <c r="Y68" s="566"/>
      <c r="Z68" s="566"/>
      <c r="AA68" s="566"/>
      <c r="AB68" s="566"/>
      <c r="AC68" s="382"/>
      <c r="AD68" s="382"/>
      <c r="AE68" s="382"/>
      <c r="AF68" s="474"/>
      <c r="AG68" s="475" t="s">
        <v>213</v>
      </c>
      <c r="AH68" s="476" t="s">
        <v>53</v>
      </c>
      <c r="AI68" s="477">
        <v>12</v>
      </c>
      <c r="AJ68" s="477">
        <v>6</v>
      </c>
      <c r="AK68" s="478">
        <v>43101</v>
      </c>
      <c r="AL68" s="478">
        <v>43465</v>
      </c>
      <c r="AM68" s="1651">
        <v>270084015</v>
      </c>
      <c r="AN68" s="1651">
        <v>265499482</v>
      </c>
      <c r="AO68" s="388" t="s">
        <v>76</v>
      </c>
      <c r="BC68" s="51"/>
    </row>
    <row r="69" spans="1:55" s="111" customFormat="1" ht="35.1" customHeight="1" thickBot="1" x14ac:dyDescent="0.25">
      <c r="A69" s="88" t="s">
        <v>33</v>
      </c>
      <c r="B69" s="136" t="s">
        <v>203</v>
      </c>
      <c r="C69" s="90" t="s">
        <v>204</v>
      </c>
      <c r="D69" s="91" t="s">
        <v>214</v>
      </c>
      <c r="E69" s="92" t="s">
        <v>215</v>
      </c>
      <c r="F69" s="93" t="s">
        <v>212</v>
      </c>
      <c r="G69" s="94">
        <v>10</v>
      </c>
      <c r="H69" s="94" t="s">
        <v>47</v>
      </c>
      <c r="I69" s="94">
        <v>3</v>
      </c>
      <c r="J69" s="95">
        <v>3</v>
      </c>
      <c r="K69" s="130">
        <f t="shared" si="9"/>
        <v>0</v>
      </c>
      <c r="L69" s="131"/>
      <c r="M69" s="132"/>
      <c r="N69" s="132"/>
      <c r="O69" s="132"/>
      <c r="P69" s="132"/>
      <c r="Q69" s="132"/>
      <c r="R69" s="132"/>
      <c r="S69" s="101"/>
      <c r="T69" s="130"/>
      <c r="U69" s="131"/>
      <c r="V69" s="132"/>
      <c r="W69" s="132"/>
      <c r="X69" s="132"/>
      <c r="Y69" s="132"/>
      <c r="Z69" s="132"/>
      <c r="AA69" s="132"/>
      <c r="AB69" s="101"/>
      <c r="AC69" s="101"/>
      <c r="AD69" s="101"/>
      <c r="AE69" s="101"/>
      <c r="AF69" s="102"/>
      <c r="AG69" s="133"/>
      <c r="AH69" s="410"/>
      <c r="AI69" s="411"/>
      <c r="AJ69" s="411"/>
      <c r="AK69" s="107"/>
      <c r="AL69" s="107"/>
      <c r="AM69" s="1634"/>
      <c r="AN69" s="1634"/>
      <c r="AO69" s="108" t="s">
        <v>76</v>
      </c>
    </row>
    <row r="70" spans="1:55" s="111" customFormat="1" ht="35.1" customHeight="1" x14ac:dyDescent="0.2">
      <c r="A70" s="226" t="s">
        <v>33</v>
      </c>
      <c r="B70" s="142" t="s">
        <v>203</v>
      </c>
      <c r="C70" s="412" t="s">
        <v>204</v>
      </c>
      <c r="D70" s="144">
        <v>55</v>
      </c>
      <c r="E70" s="145" t="s">
        <v>216</v>
      </c>
      <c r="F70" s="146" t="s">
        <v>217</v>
      </c>
      <c r="G70" s="228">
        <v>0</v>
      </c>
      <c r="H70" s="228" t="s">
        <v>38</v>
      </c>
      <c r="I70" s="228">
        <v>1</v>
      </c>
      <c r="J70" s="147">
        <v>0.25</v>
      </c>
      <c r="K70" s="148">
        <f t="shared" si="9"/>
        <v>2165448876</v>
      </c>
      <c r="L70" s="229">
        <v>2055325733</v>
      </c>
      <c r="M70" s="150"/>
      <c r="N70" s="150"/>
      <c r="O70" s="513"/>
      <c r="P70" s="150">
        <v>110123143</v>
      </c>
      <c r="Q70" s="513"/>
      <c r="R70" s="513"/>
      <c r="S70" s="152"/>
      <c r="T70" s="148">
        <f>+U70+V70+W70+X70+Y70+Z70+AA70+AB70</f>
        <v>2090272615</v>
      </c>
      <c r="U70" s="414">
        <v>1980157259</v>
      </c>
      <c r="V70" s="414"/>
      <c r="W70" s="414"/>
      <c r="X70" s="414"/>
      <c r="Y70" s="414">
        <v>110115356</v>
      </c>
      <c r="Z70" s="513"/>
      <c r="AA70" s="513"/>
      <c r="AB70" s="152"/>
      <c r="AC70" s="152"/>
      <c r="AD70" s="152"/>
      <c r="AE70" s="152"/>
      <c r="AF70" s="154">
        <v>1</v>
      </c>
      <c r="AG70" s="568" t="s">
        <v>218</v>
      </c>
      <c r="AH70" s="364" t="s">
        <v>40</v>
      </c>
      <c r="AI70" s="157">
        <v>100</v>
      </c>
      <c r="AJ70" s="157">
        <v>50</v>
      </c>
      <c r="AK70" s="158">
        <v>43101</v>
      </c>
      <c r="AL70" s="158">
        <v>43465</v>
      </c>
      <c r="AM70" s="1652">
        <v>261856318</v>
      </c>
      <c r="AN70" s="1652">
        <v>261856318</v>
      </c>
      <c r="AO70" s="159" t="s">
        <v>76</v>
      </c>
    </row>
    <row r="71" spans="1:55" s="111" customFormat="1" ht="35.1" customHeight="1" x14ac:dyDescent="0.2">
      <c r="A71" s="561" t="s">
        <v>33</v>
      </c>
      <c r="B71" s="562" t="s">
        <v>203</v>
      </c>
      <c r="C71" s="563" t="s">
        <v>204</v>
      </c>
      <c r="D71" s="564">
        <v>55</v>
      </c>
      <c r="E71" s="372" t="s">
        <v>219</v>
      </c>
      <c r="F71" s="373" t="s">
        <v>217</v>
      </c>
      <c r="G71" s="565">
        <v>1</v>
      </c>
      <c r="H71" s="565" t="s">
        <v>38</v>
      </c>
      <c r="I71" s="565">
        <v>1</v>
      </c>
      <c r="J71" s="413">
        <v>0.25</v>
      </c>
      <c r="K71" s="376">
        <f t="shared" si="9"/>
        <v>0</v>
      </c>
      <c r="L71" s="380"/>
      <c r="M71" s="381"/>
      <c r="N71" s="381"/>
      <c r="O71" s="473"/>
      <c r="P71" s="381"/>
      <c r="Q71" s="473"/>
      <c r="R71" s="473"/>
      <c r="S71" s="382"/>
      <c r="T71" s="376">
        <f>+U71+V71+W71+X71+Y71+Z71+AA71+AB71</f>
        <v>0</v>
      </c>
      <c r="U71" s="380"/>
      <c r="V71" s="381"/>
      <c r="W71" s="381"/>
      <c r="X71" s="473"/>
      <c r="Y71" s="381"/>
      <c r="Z71" s="473"/>
      <c r="AA71" s="473"/>
      <c r="AB71" s="382"/>
      <c r="AC71" s="382"/>
      <c r="AD71" s="382"/>
      <c r="AE71" s="382"/>
      <c r="AF71" s="474">
        <v>2</v>
      </c>
      <c r="AG71" s="570" t="s">
        <v>220</v>
      </c>
      <c r="AH71" s="385" t="s">
        <v>40</v>
      </c>
      <c r="AI71" s="477">
        <v>100</v>
      </c>
      <c r="AJ71" s="477">
        <v>0</v>
      </c>
      <c r="AK71" s="478">
        <v>43282</v>
      </c>
      <c r="AL71" s="478">
        <v>43465</v>
      </c>
      <c r="AM71" s="1651">
        <v>413193000</v>
      </c>
      <c r="AN71" s="1651">
        <v>413193000</v>
      </c>
      <c r="AO71" s="388" t="s">
        <v>76</v>
      </c>
    </row>
    <row r="72" spans="1:55" s="111" customFormat="1" ht="35.1" customHeight="1" x14ac:dyDescent="0.2">
      <c r="A72" s="561" t="s">
        <v>33</v>
      </c>
      <c r="B72" s="562" t="s">
        <v>203</v>
      </c>
      <c r="C72" s="563" t="s">
        <v>204</v>
      </c>
      <c r="D72" s="564">
        <v>55</v>
      </c>
      <c r="E72" s="372" t="s">
        <v>216</v>
      </c>
      <c r="F72" s="373" t="s">
        <v>217</v>
      </c>
      <c r="G72" s="565">
        <v>0</v>
      </c>
      <c r="H72" s="565" t="s">
        <v>38</v>
      </c>
      <c r="I72" s="565">
        <v>1</v>
      </c>
      <c r="J72" s="413">
        <v>0.25</v>
      </c>
      <c r="K72" s="376">
        <f t="shared" si="9"/>
        <v>0</v>
      </c>
      <c r="L72" s="380"/>
      <c r="M72" s="381"/>
      <c r="N72" s="381"/>
      <c r="O72" s="473"/>
      <c r="P72" s="381"/>
      <c r="Q72" s="473"/>
      <c r="R72" s="473"/>
      <c r="S72" s="382"/>
      <c r="T72" s="376">
        <f>+U72+V72+W72+X72+Y72+Z72+AA72+AB72</f>
        <v>0</v>
      </c>
      <c r="U72" s="380"/>
      <c r="V72" s="381"/>
      <c r="W72" s="381"/>
      <c r="X72" s="473"/>
      <c r="Y72" s="381"/>
      <c r="Z72" s="473"/>
      <c r="AA72" s="473"/>
      <c r="AB72" s="382"/>
      <c r="AC72" s="382"/>
      <c r="AD72" s="382"/>
      <c r="AE72" s="382"/>
      <c r="AF72" s="474">
        <v>3</v>
      </c>
      <c r="AG72" s="571" t="s">
        <v>221</v>
      </c>
      <c r="AH72" s="385" t="s">
        <v>40</v>
      </c>
      <c r="AI72" s="477">
        <v>100</v>
      </c>
      <c r="AJ72" s="477">
        <v>50</v>
      </c>
      <c r="AK72" s="478" t="s">
        <v>222</v>
      </c>
      <c r="AL72" s="478">
        <v>43290</v>
      </c>
      <c r="AM72" s="1651">
        <v>640887200</v>
      </c>
      <c r="AN72" s="1651">
        <v>640887200</v>
      </c>
      <c r="AO72" s="388" t="s">
        <v>76</v>
      </c>
    </row>
    <row r="73" spans="1:55" s="111" customFormat="1" ht="35.1" customHeight="1" x14ac:dyDescent="0.2">
      <c r="A73" s="561" t="s">
        <v>33</v>
      </c>
      <c r="B73" s="562" t="s">
        <v>203</v>
      </c>
      <c r="C73" s="563" t="s">
        <v>204</v>
      </c>
      <c r="D73" s="564">
        <v>55</v>
      </c>
      <c r="E73" s="372" t="s">
        <v>216</v>
      </c>
      <c r="F73" s="373" t="s">
        <v>217</v>
      </c>
      <c r="G73" s="565">
        <v>0</v>
      </c>
      <c r="H73" s="565" t="s">
        <v>38</v>
      </c>
      <c r="I73" s="565">
        <v>1</v>
      </c>
      <c r="J73" s="413">
        <v>0.25</v>
      </c>
      <c r="K73" s="376">
        <f t="shared" si="9"/>
        <v>0</v>
      </c>
      <c r="L73" s="380"/>
      <c r="M73" s="381"/>
      <c r="N73" s="381"/>
      <c r="O73" s="473"/>
      <c r="P73" s="381"/>
      <c r="Q73" s="473"/>
      <c r="R73" s="473"/>
      <c r="S73" s="382"/>
      <c r="T73" s="376">
        <f>+U73+V73+W73+X73+Y73+Z73+AA73+AB73</f>
        <v>0</v>
      </c>
      <c r="U73" s="380"/>
      <c r="V73" s="381"/>
      <c r="W73" s="381"/>
      <c r="X73" s="473"/>
      <c r="Y73" s="381"/>
      <c r="Z73" s="473"/>
      <c r="AA73" s="473"/>
      <c r="AB73" s="382"/>
      <c r="AC73" s="382"/>
      <c r="AD73" s="382"/>
      <c r="AE73" s="382"/>
      <c r="AF73" s="474">
        <v>4</v>
      </c>
      <c r="AG73" s="571" t="s">
        <v>223</v>
      </c>
      <c r="AH73" s="385" t="s">
        <v>40</v>
      </c>
      <c r="AI73" s="477">
        <v>100</v>
      </c>
      <c r="AJ73" s="477">
        <v>50</v>
      </c>
      <c r="AK73" s="478" t="s">
        <v>222</v>
      </c>
      <c r="AL73" s="478">
        <v>43290</v>
      </c>
      <c r="AM73" s="1651">
        <v>28888886</v>
      </c>
      <c r="AN73" s="1651">
        <v>28888886</v>
      </c>
      <c r="AO73" s="388" t="s">
        <v>76</v>
      </c>
    </row>
    <row r="74" spans="1:55" s="111" customFormat="1" ht="35.1" customHeight="1" x14ac:dyDescent="0.2">
      <c r="A74" s="561" t="s">
        <v>33</v>
      </c>
      <c r="B74" s="562" t="s">
        <v>203</v>
      </c>
      <c r="C74" s="563" t="s">
        <v>204</v>
      </c>
      <c r="D74" s="564">
        <v>55</v>
      </c>
      <c r="E74" s="372" t="s">
        <v>216</v>
      </c>
      <c r="F74" s="373" t="s">
        <v>217</v>
      </c>
      <c r="G74" s="565">
        <v>0</v>
      </c>
      <c r="H74" s="565" t="s">
        <v>38</v>
      </c>
      <c r="I74" s="565">
        <v>1</v>
      </c>
      <c r="J74" s="413">
        <v>0.25</v>
      </c>
      <c r="K74" s="376">
        <f t="shared" si="9"/>
        <v>0</v>
      </c>
      <c r="L74" s="380"/>
      <c r="M74" s="381"/>
      <c r="N74" s="381"/>
      <c r="O74" s="473"/>
      <c r="P74" s="381"/>
      <c r="Q74" s="473"/>
      <c r="R74" s="473"/>
      <c r="S74" s="382"/>
      <c r="T74" s="376">
        <f>+U74+V74+W74+X74+Y74+Z74+AA74+AB74</f>
        <v>0</v>
      </c>
      <c r="U74" s="380"/>
      <c r="V74" s="381"/>
      <c r="W74" s="381"/>
      <c r="X74" s="473"/>
      <c r="Y74" s="381"/>
      <c r="Z74" s="473"/>
      <c r="AA74" s="473"/>
      <c r="AB74" s="382"/>
      <c r="AC74" s="382"/>
      <c r="AD74" s="382"/>
      <c r="AE74" s="382"/>
      <c r="AF74" s="474">
        <v>5</v>
      </c>
      <c r="AG74" s="571" t="s">
        <v>224</v>
      </c>
      <c r="AH74" s="385" t="s">
        <v>4</v>
      </c>
      <c r="AI74" s="477">
        <v>1</v>
      </c>
      <c r="AJ74" s="477">
        <v>0.5</v>
      </c>
      <c r="AK74" s="478" t="s">
        <v>222</v>
      </c>
      <c r="AL74" s="478">
        <v>43290</v>
      </c>
      <c r="AM74" s="1651">
        <v>1719233</v>
      </c>
      <c r="AN74" s="1651">
        <v>1719233</v>
      </c>
      <c r="AO74" s="388" t="s">
        <v>76</v>
      </c>
    </row>
    <row r="75" spans="1:55" s="111" customFormat="1" ht="35.1" customHeight="1" x14ac:dyDescent="0.2">
      <c r="A75" s="561" t="s">
        <v>33</v>
      </c>
      <c r="B75" s="562" t="s">
        <v>203</v>
      </c>
      <c r="C75" s="563" t="s">
        <v>204</v>
      </c>
      <c r="D75" s="564">
        <v>55</v>
      </c>
      <c r="E75" s="372" t="s">
        <v>216</v>
      </c>
      <c r="F75" s="373" t="s">
        <v>217</v>
      </c>
      <c r="G75" s="565">
        <v>0</v>
      </c>
      <c r="H75" s="565" t="s">
        <v>38</v>
      </c>
      <c r="I75" s="565">
        <v>1</v>
      </c>
      <c r="J75" s="413">
        <v>0.25</v>
      </c>
      <c r="K75" s="376">
        <f t="shared" si="9"/>
        <v>0</v>
      </c>
      <c r="L75" s="380"/>
      <c r="M75" s="381"/>
      <c r="N75" s="381"/>
      <c r="O75" s="473"/>
      <c r="P75" s="381"/>
      <c r="Q75" s="473"/>
      <c r="R75" s="473"/>
      <c r="S75" s="382"/>
      <c r="T75" s="376">
        <f>+U75+V75+W75+X75+Y75+Z75+AA75+AB75</f>
        <v>0</v>
      </c>
      <c r="U75" s="380"/>
      <c r="V75" s="381"/>
      <c r="W75" s="381"/>
      <c r="X75" s="473"/>
      <c r="Y75" s="381"/>
      <c r="Z75" s="473"/>
      <c r="AA75" s="473"/>
      <c r="AB75" s="382"/>
      <c r="AC75" s="382"/>
      <c r="AD75" s="382"/>
      <c r="AE75" s="382"/>
      <c r="AF75" s="474">
        <v>6</v>
      </c>
      <c r="AG75" s="571" t="s">
        <v>224</v>
      </c>
      <c r="AH75" s="385" t="s">
        <v>4</v>
      </c>
      <c r="AI75" s="477">
        <v>1</v>
      </c>
      <c r="AJ75" s="477">
        <v>0.5</v>
      </c>
      <c r="AK75" s="478">
        <v>43313</v>
      </c>
      <c r="AL75" s="478">
        <v>43465</v>
      </c>
      <c r="AM75" s="1651">
        <v>31050000</v>
      </c>
      <c r="AN75" s="1651">
        <v>31050000</v>
      </c>
      <c r="AO75" s="388" t="s">
        <v>76</v>
      </c>
    </row>
    <row r="76" spans="1:55" s="111" customFormat="1" ht="35.1" customHeight="1" x14ac:dyDescent="0.2">
      <c r="A76" s="561" t="s">
        <v>33</v>
      </c>
      <c r="B76" s="562" t="s">
        <v>203</v>
      </c>
      <c r="C76" s="563" t="s">
        <v>204</v>
      </c>
      <c r="D76" s="564">
        <v>55</v>
      </c>
      <c r="E76" s="372" t="s">
        <v>216</v>
      </c>
      <c r="F76" s="373" t="s">
        <v>217</v>
      </c>
      <c r="G76" s="565">
        <v>0</v>
      </c>
      <c r="H76" s="565" t="s">
        <v>38</v>
      </c>
      <c r="I76" s="565">
        <v>1</v>
      </c>
      <c r="J76" s="413">
        <v>0.25</v>
      </c>
      <c r="K76" s="376">
        <f t="shared" si="9"/>
        <v>0</v>
      </c>
      <c r="L76" s="380"/>
      <c r="M76" s="381"/>
      <c r="N76" s="381"/>
      <c r="O76" s="473"/>
      <c r="P76" s="381"/>
      <c r="Q76" s="473"/>
      <c r="R76" s="473"/>
      <c r="S76" s="382"/>
      <c r="T76" s="376"/>
      <c r="U76" s="380"/>
      <c r="V76" s="381"/>
      <c r="W76" s="381"/>
      <c r="X76" s="473"/>
      <c r="Y76" s="381"/>
      <c r="Z76" s="473"/>
      <c r="AA76" s="473"/>
      <c r="AB76" s="382"/>
      <c r="AC76" s="382"/>
      <c r="AD76" s="382"/>
      <c r="AE76" s="382"/>
      <c r="AF76" s="474">
        <v>7</v>
      </c>
      <c r="AG76" s="571" t="s">
        <v>225</v>
      </c>
      <c r="AH76" s="385" t="s">
        <v>40</v>
      </c>
      <c r="AI76" s="477">
        <v>100</v>
      </c>
      <c r="AJ76" s="477">
        <v>0</v>
      </c>
      <c r="AK76" s="478">
        <v>43211</v>
      </c>
      <c r="AL76" s="478">
        <v>43241</v>
      </c>
      <c r="AM76" s="1651">
        <v>25000000</v>
      </c>
      <c r="AN76" s="1651">
        <v>25000000</v>
      </c>
      <c r="AO76" s="388" t="s">
        <v>76</v>
      </c>
    </row>
    <row r="77" spans="1:55" s="111" customFormat="1" ht="35.1" customHeight="1" x14ac:dyDescent="0.2">
      <c r="A77" s="561" t="s">
        <v>33</v>
      </c>
      <c r="B77" s="562" t="s">
        <v>203</v>
      </c>
      <c r="C77" s="563" t="s">
        <v>204</v>
      </c>
      <c r="D77" s="564">
        <v>55</v>
      </c>
      <c r="E77" s="372" t="s">
        <v>219</v>
      </c>
      <c r="F77" s="373" t="s">
        <v>217</v>
      </c>
      <c r="G77" s="565">
        <v>1</v>
      </c>
      <c r="H77" s="565" t="s">
        <v>38</v>
      </c>
      <c r="I77" s="565">
        <v>1</v>
      </c>
      <c r="J77" s="413">
        <v>0.25</v>
      </c>
      <c r="K77" s="376">
        <f t="shared" si="9"/>
        <v>0</v>
      </c>
      <c r="L77" s="380"/>
      <c r="M77" s="381"/>
      <c r="N77" s="381"/>
      <c r="O77" s="473"/>
      <c r="P77" s="381"/>
      <c r="Q77" s="473"/>
      <c r="R77" s="473"/>
      <c r="S77" s="382"/>
      <c r="T77" s="376"/>
      <c r="U77" s="380"/>
      <c r="V77" s="381"/>
      <c r="W77" s="381"/>
      <c r="X77" s="473"/>
      <c r="Y77" s="381"/>
      <c r="Z77" s="473"/>
      <c r="AA77" s="473"/>
      <c r="AB77" s="382"/>
      <c r="AC77" s="382"/>
      <c r="AD77" s="382"/>
      <c r="AE77" s="382"/>
      <c r="AF77" s="474">
        <v>8</v>
      </c>
      <c r="AG77" s="571" t="s">
        <v>226</v>
      </c>
      <c r="AH77" s="385" t="s">
        <v>40</v>
      </c>
      <c r="AI77" s="477">
        <v>100</v>
      </c>
      <c r="AJ77" s="477">
        <v>0</v>
      </c>
      <c r="AK77" s="478">
        <v>42248</v>
      </c>
      <c r="AL77" s="478">
        <v>43830</v>
      </c>
      <c r="AM77" s="1651">
        <v>9501962</v>
      </c>
      <c r="AN77" s="1651">
        <v>9501962</v>
      </c>
      <c r="AO77" s="388" t="s">
        <v>76</v>
      </c>
    </row>
    <row r="78" spans="1:55" s="111" customFormat="1" ht="35.1" customHeight="1" x14ac:dyDescent="0.2">
      <c r="A78" s="561" t="s">
        <v>33</v>
      </c>
      <c r="B78" s="562" t="s">
        <v>203</v>
      </c>
      <c r="C78" s="563" t="s">
        <v>204</v>
      </c>
      <c r="D78" s="564">
        <v>55</v>
      </c>
      <c r="E78" s="372" t="s">
        <v>227</v>
      </c>
      <c r="F78" s="373" t="s">
        <v>217</v>
      </c>
      <c r="G78" s="565">
        <v>2</v>
      </c>
      <c r="H78" s="565" t="s">
        <v>38</v>
      </c>
      <c r="I78" s="565">
        <v>1</v>
      </c>
      <c r="J78" s="413">
        <v>0.25</v>
      </c>
      <c r="K78" s="376">
        <f t="shared" si="9"/>
        <v>0</v>
      </c>
      <c r="L78" s="380"/>
      <c r="M78" s="381"/>
      <c r="N78" s="381"/>
      <c r="O78" s="473"/>
      <c r="P78" s="381"/>
      <c r="Q78" s="473"/>
      <c r="R78" s="473"/>
      <c r="S78" s="382"/>
      <c r="T78" s="376"/>
      <c r="U78" s="380"/>
      <c r="V78" s="381"/>
      <c r="W78" s="381"/>
      <c r="X78" s="473"/>
      <c r="Y78" s="381"/>
      <c r="Z78" s="473"/>
      <c r="AA78" s="473"/>
      <c r="AB78" s="382"/>
      <c r="AC78" s="382"/>
      <c r="AD78" s="382"/>
      <c r="AE78" s="382"/>
      <c r="AF78" s="474">
        <v>9</v>
      </c>
      <c r="AG78" s="571" t="s">
        <v>228</v>
      </c>
      <c r="AH78" s="385" t="s">
        <v>40</v>
      </c>
      <c r="AI78" s="477">
        <v>100</v>
      </c>
      <c r="AJ78" s="477">
        <v>0</v>
      </c>
      <c r="AK78" s="478">
        <v>43466</v>
      </c>
      <c r="AL78" s="478">
        <v>43830</v>
      </c>
      <c r="AM78" s="1651">
        <v>256042500</v>
      </c>
      <c r="AN78" s="1651">
        <v>256042500</v>
      </c>
      <c r="AO78" s="388" t="s">
        <v>76</v>
      </c>
    </row>
    <row r="79" spans="1:55" s="111" customFormat="1" ht="35.1" customHeight="1" x14ac:dyDescent="0.2">
      <c r="A79" s="561" t="s">
        <v>33</v>
      </c>
      <c r="B79" s="562" t="s">
        <v>203</v>
      </c>
      <c r="C79" s="563" t="s">
        <v>204</v>
      </c>
      <c r="D79" s="564">
        <v>55</v>
      </c>
      <c r="E79" s="372" t="s">
        <v>229</v>
      </c>
      <c r="F79" s="373" t="s">
        <v>217</v>
      </c>
      <c r="G79" s="565">
        <v>3</v>
      </c>
      <c r="H79" s="565" t="s">
        <v>38</v>
      </c>
      <c r="I79" s="565">
        <v>1</v>
      </c>
      <c r="J79" s="413">
        <v>0.25</v>
      </c>
      <c r="K79" s="376">
        <f t="shared" si="9"/>
        <v>0</v>
      </c>
      <c r="L79" s="380"/>
      <c r="M79" s="381"/>
      <c r="N79" s="381"/>
      <c r="O79" s="473"/>
      <c r="P79" s="381"/>
      <c r="Q79" s="473"/>
      <c r="R79" s="473"/>
      <c r="S79" s="382"/>
      <c r="T79" s="376"/>
      <c r="U79" s="380"/>
      <c r="V79" s="381"/>
      <c r="W79" s="381"/>
      <c r="X79" s="473"/>
      <c r="Y79" s="381"/>
      <c r="Z79" s="473"/>
      <c r="AA79" s="473"/>
      <c r="AB79" s="382"/>
      <c r="AC79" s="382"/>
      <c r="AD79" s="382"/>
      <c r="AE79" s="382"/>
      <c r="AF79" s="474">
        <v>10</v>
      </c>
      <c r="AG79" s="571" t="s">
        <v>230</v>
      </c>
      <c r="AH79" s="385" t="s">
        <v>57</v>
      </c>
      <c r="AI79" s="477">
        <v>1</v>
      </c>
      <c r="AJ79" s="477">
        <v>0</v>
      </c>
      <c r="AK79" s="478">
        <v>43313</v>
      </c>
      <c r="AL79" s="478">
        <v>43708</v>
      </c>
      <c r="AM79" s="1653">
        <v>258075586</v>
      </c>
      <c r="AN79" s="1651">
        <v>258075586</v>
      </c>
      <c r="AO79" s="388" t="s">
        <v>76</v>
      </c>
    </row>
    <row r="80" spans="1:55" s="111" customFormat="1" ht="35.1" customHeight="1" x14ac:dyDescent="0.2">
      <c r="A80" s="561" t="s">
        <v>33</v>
      </c>
      <c r="B80" s="562" t="s">
        <v>203</v>
      </c>
      <c r="C80" s="563" t="s">
        <v>204</v>
      </c>
      <c r="D80" s="564">
        <v>55</v>
      </c>
      <c r="E80" s="372" t="s">
        <v>229</v>
      </c>
      <c r="F80" s="373" t="s">
        <v>217</v>
      </c>
      <c r="G80" s="565">
        <v>3</v>
      </c>
      <c r="H80" s="565" t="s">
        <v>38</v>
      </c>
      <c r="I80" s="565">
        <v>1</v>
      </c>
      <c r="J80" s="413">
        <v>0.25</v>
      </c>
      <c r="K80" s="376">
        <f t="shared" si="9"/>
        <v>0</v>
      </c>
      <c r="L80" s="380"/>
      <c r="M80" s="381"/>
      <c r="N80" s="381"/>
      <c r="O80" s="473"/>
      <c r="P80" s="381"/>
      <c r="Q80" s="473"/>
      <c r="R80" s="473"/>
      <c r="S80" s="382"/>
      <c r="T80" s="376"/>
      <c r="U80" s="380"/>
      <c r="V80" s="381"/>
      <c r="W80" s="381"/>
      <c r="X80" s="473"/>
      <c r="Y80" s="381"/>
      <c r="Z80" s="473"/>
      <c r="AA80" s="473"/>
      <c r="AB80" s="382"/>
      <c r="AC80" s="382"/>
      <c r="AD80" s="382"/>
      <c r="AE80" s="382"/>
      <c r="AF80" s="474">
        <v>11</v>
      </c>
      <c r="AG80" s="571" t="s">
        <v>231</v>
      </c>
      <c r="AH80" s="385" t="s">
        <v>57</v>
      </c>
      <c r="AI80" s="477">
        <v>1</v>
      </c>
      <c r="AJ80" s="477">
        <v>0</v>
      </c>
      <c r="AK80" s="478">
        <v>43449</v>
      </c>
      <c r="AL80" s="478">
        <v>43830</v>
      </c>
      <c r="AM80" s="1653">
        <v>25700000</v>
      </c>
      <c r="AN80" s="1651">
        <v>20700000</v>
      </c>
      <c r="AO80" s="388" t="s">
        <v>76</v>
      </c>
    </row>
    <row r="81" spans="1:64" s="111" customFormat="1" ht="35.1" customHeight="1" thickBot="1" x14ac:dyDescent="0.25">
      <c r="A81" s="187" t="s">
        <v>33</v>
      </c>
      <c r="B81" s="188" t="s">
        <v>203</v>
      </c>
      <c r="C81" s="572" t="s">
        <v>204</v>
      </c>
      <c r="D81" s="190">
        <v>55</v>
      </c>
      <c r="E81" s="191" t="s">
        <v>232</v>
      </c>
      <c r="F81" s="192" t="s">
        <v>217</v>
      </c>
      <c r="G81" s="193">
        <v>4</v>
      </c>
      <c r="H81" s="193" t="s">
        <v>38</v>
      </c>
      <c r="I81" s="193">
        <v>1</v>
      </c>
      <c r="J81" s="194">
        <v>0.25</v>
      </c>
      <c r="K81" s="195">
        <f t="shared" si="9"/>
        <v>0</v>
      </c>
      <c r="L81" s="196"/>
      <c r="M81" s="197"/>
      <c r="N81" s="197"/>
      <c r="O81" s="198"/>
      <c r="P81" s="197"/>
      <c r="Q81" s="198"/>
      <c r="R81" s="198"/>
      <c r="S81" s="199"/>
      <c r="T81" s="195"/>
      <c r="U81" s="196"/>
      <c r="V81" s="197"/>
      <c r="W81" s="197"/>
      <c r="X81" s="198"/>
      <c r="Y81" s="197"/>
      <c r="Z81" s="198"/>
      <c r="AA81" s="198"/>
      <c r="AB81" s="199"/>
      <c r="AC81" s="199"/>
      <c r="AD81" s="199"/>
      <c r="AE81" s="199"/>
      <c r="AF81" s="200">
        <v>12</v>
      </c>
      <c r="AG81" s="399" t="s">
        <v>233</v>
      </c>
      <c r="AH81" s="400" t="s">
        <v>57</v>
      </c>
      <c r="AI81" s="203">
        <v>1</v>
      </c>
      <c r="AJ81" s="203">
        <v>0</v>
      </c>
      <c r="AK81" s="204">
        <v>43381</v>
      </c>
      <c r="AL81" s="204">
        <v>43434</v>
      </c>
      <c r="AM81" s="1654">
        <v>213534191</v>
      </c>
      <c r="AN81" s="1654">
        <v>143357930</v>
      </c>
      <c r="AO81" s="205" t="s">
        <v>76</v>
      </c>
    </row>
    <row r="82" spans="1:64" s="111" customFormat="1" ht="35.1" customHeight="1" thickBot="1" x14ac:dyDescent="0.25">
      <c r="A82" s="88" t="s">
        <v>33</v>
      </c>
      <c r="B82" s="136" t="s">
        <v>203</v>
      </c>
      <c r="C82" s="90" t="s">
        <v>204</v>
      </c>
      <c r="D82" s="573">
        <v>56</v>
      </c>
      <c r="E82" s="92" t="s">
        <v>234</v>
      </c>
      <c r="F82" s="93" t="s">
        <v>235</v>
      </c>
      <c r="G82" s="94">
        <v>250</v>
      </c>
      <c r="H82" s="94" t="s">
        <v>38</v>
      </c>
      <c r="I82" s="94">
        <v>400</v>
      </c>
      <c r="J82" s="95">
        <v>0</v>
      </c>
      <c r="K82" s="130">
        <f t="shared" si="9"/>
        <v>0</v>
      </c>
      <c r="L82" s="131">
        <v>0</v>
      </c>
      <c r="M82" s="132">
        <v>0</v>
      </c>
      <c r="N82" s="132">
        <v>0</v>
      </c>
      <c r="O82" s="132"/>
      <c r="P82" s="132">
        <v>0</v>
      </c>
      <c r="Q82" s="132"/>
      <c r="R82" s="132"/>
      <c r="S82" s="101">
        <v>0</v>
      </c>
      <c r="T82" s="130">
        <f>+U82+V82+W82+X82+Y82+Z82+AA82+AB82</f>
        <v>0</v>
      </c>
      <c r="U82" s="131"/>
      <c r="V82" s="132"/>
      <c r="W82" s="132"/>
      <c r="X82" s="132"/>
      <c r="Y82" s="132"/>
      <c r="Z82" s="132"/>
      <c r="AA82" s="132"/>
      <c r="AB82" s="101"/>
      <c r="AC82" s="101"/>
      <c r="AD82" s="101"/>
      <c r="AE82" s="101"/>
      <c r="AF82" s="102"/>
      <c r="AG82" s="574"/>
      <c r="AH82" s="575"/>
      <c r="AI82" s="134"/>
      <c r="AJ82" s="134"/>
      <c r="AK82" s="107"/>
      <c r="AL82" s="107"/>
      <c r="AM82" s="1655"/>
      <c r="AN82" s="1655"/>
      <c r="AO82" s="108" t="s">
        <v>76</v>
      </c>
    </row>
    <row r="83" spans="1:64" s="111" customFormat="1" ht="35.1" customHeight="1" thickBot="1" x14ac:dyDescent="0.25">
      <c r="A83" s="88" t="s">
        <v>33</v>
      </c>
      <c r="B83" s="136" t="s">
        <v>203</v>
      </c>
      <c r="C83" s="90" t="s">
        <v>204</v>
      </c>
      <c r="D83" s="573" t="s">
        <v>236</v>
      </c>
      <c r="E83" s="92" t="s">
        <v>237</v>
      </c>
      <c r="F83" s="93" t="s">
        <v>235</v>
      </c>
      <c r="G83" s="94">
        <v>250</v>
      </c>
      <c r="H83" s="94" t="s">
        <v>38</v>
      </c>
      <c r="I83" s="94">
        <v>250</v>
      </c>
      <c r="J83" s="95">
        <v>250</v>
      </c>
      <c r="K83" s="130">
        <f t="shared" si="9"/>
        <v>0</v>
      </c>
      <c r="L83" s="131">
        <v>0</v>
      </c>
      <c r="M83" s="132">
        <v>0</v>
      </c>
      <c r="N83" s="132">
        <v>0</v>
      </c>
      <c r="O83" s="132"/>
      <c r="P83" s="132">
        <v>0</v>
      </c>
      <c r="Q83" s="132"/>
      <c r="R83" s="132"/>
      <c r="S83" s="101">
        <v>0</v>
      </c>
      <c r="T83" s="130">
        <f>+U83+V83+W83+X83+Y83+Z83+AA83+AB83</f>
        <v>0</v>
      </c>
      <c r="U83" s="131"/>
      <c r="V83" s="132"/>
      <c r="W83" s="132"/>
      <c r="X83" s="132"/>
      <c r="Y83" s="132"/>
      <c r="Z83" s="132"/>
      <c r="AA83" s="132"/>
      <c r="AB83" s="101"/>
      <c r="AC83" s="101"/>
      <c r="AD83" s="101"/>
      <c r="AE83" s="101"/>
      <c r="AF83" s="102"/>
      <c r="AG83" s="574"/>
      <c r="AH83" s="104"/>
      <c r="AI83" s="134"/>
      <c r="AJ83" s="134"/>
      <c r="AK83" s="107"/>
      <c r="AL83" s="107"/>
      <c r="AM83" s="1634"/>
      <c r="AN83" s="1634"/>
      <c r="AO83" s="108" t="s">
        <v>76</v>
      </c>
    </row>
    <row r="84" spans="1:64" s="111" customFormat="1" ht="35.1" customHeight="1" thickBot="1" x14ac:dyDescent="0.25">
      <c r="A84" s="207" t="s">
        <v>33</v>
      </c>
      <c r="B84" s="208" t="s">
        <v>203</v>
      </c>
      <c r="C84" s="326" t="s">
        <v>204</v>
      </c>
      <c r="D84" s="576" t="s">
        <v>238</v>
      </c>
      <c r="E84" s="211" t="s">
        <v>239</v>
      </c>
      <c r="F84" s="212" t="s">
        <v>235</v>
      </c>
      <c r="G84" s="213">
        <v>252</v>
      </c>
      <c r="H84" s="213" t="s">
        <v>38</v>
      </c>
      <c r="I84" s="213">
        <v>150</v>
      </c>
      <c r="J84" s="214">
        <v>75</v>
      </c>
      <c r="K84" s="215">
        <f t="shared" si="9"/>
        <v>0</v>
      </c>
      <c r="L84" s="216"/>
      <c r="M84" s="217"/>
      <c r="N84" s="217"/>
      <c r="O84" s="217"/>
      <c r="P84" s="217"/>
      <c r="Q84" s="217"/>
      <c r="R84" s="217"/>
      <c r="S84" s="219"/>
      <c r="T84" s="215"/>
      <c r="U84" s="216"/>
      <c r="V84" s="217"/>
      <c r="W84" s="217"/>
      <c r="X84" s="217"/>
      <c r="Y84" s="217"/>
      <c r="Z84" s="217"/>
      <c r="AA84" s="217"/>
      <c r="AB84" s="219"/>
      <c r="AC84" s="219"/>
      <c r="AD84" s="219"/>
      <c r="AE84" s="219"/>
      <c r="AF84" s="220"/>
      <c r="AG84" s="577"/>
      <c r="AH84" s="222"/>
      <c r="AI84" s="223"/>
      <c r="AJ84" s="223"/>
      <c r="AK84" s="224"/>
      <c r="AL84" s="224"/>
      <c r="AM84" s="1638"/>
      <c r="AN84" s="1638"/>
      <c r="AO84" s="225" t="s">
        <v>76</v>
      </c>
      <c r="AP84" s="578"/>
      <c r="AQ84" s="578"/>
      <c r="AR84" s="578"/>
      <c r="AS84" s="578"/>
      <c r="AT84" s="578"/>
      <c r="AU84" s="578"/>
      <c r="AV84" s="578"/>
      <c r="AW84" s="578"/>
      <c r="AX84" s="578"/>
      <c r="AY84" s="578"/>
      <c r="AZ84" s="578"/>
      <c r="BA84" s="578"/>
      <c r="BB84" s="578"/>
      <c r="BC84" s="578"/>
      <c r="BD84" s="578"/>
      <c r="BE84" s="578"/>
      <c r="BF84" s="578"/>
      <c r="BG84" s="578"/>
      <c r="BH84" s="578"/>
      <c r="BI84" s="578"/>
      <c r="BJ84" s="578"/>
      <c r="BK84" s="578"/>
      <c r="BL84" s="578"/>
    </row>
    <row r="85" spans="1:64" ht="35.1" customHeight="1" thickBot="1" x14ac:dyDescent="0.3">
      <c r="A85" s="30" t="s">
        <v>33</v>
      </c>
      <c r="B85" s="579" t="s">
        <v>203</v>
      </c>
      <c r="C85" s="32" t="s">
        <v>204</v>
      </c>
      <c r="D85" s="580">
        <v>57</v>
      </c>
      <c r="E85" s="34" t="s">
        <v>240</v>
      </c>
      <c r="F85" s="581" t="s">
        <v>241</v>
      </c>
      <c r="G85" s="36">
        <v>0</v>
      </c>
      <c r="H85" s="36" t="s">
        <v>38</v>
      </c>
      <c r="I85" s="36">
        <v>3</v>
      </c>
      <c r="J85" s="37">
        <v>1</v>
      </c>
      <c r="K85" s="38">
        <f>+L85+M85+N85+O85+P85+Q85+R85+S85</f>
        <v>24288334</v>
      </c>
      <c r="L85" s="41">
        <v>24288334</v>
      </c>
      <c r="M85" s="42">
        <v>0</v>
      </c>
      <c r="N85" s="42">
        <v>0</v>
      </c>
      <c r="O85" s="42"/>
      <c r="P85" s="42">
        <v>0</v>
      </c>
      <c r="Q85" s="42"/>
      <c r="R85" s="42"/>
      <c r="S85" s="43">
        <v>0</v>
      </c>
      <c r="T85" s="38">
        <f>+U85+V85+W85+X85+Y85+Z85+AA85+AB85</f>
        <v>24255000</v>
      </c>
      <c r="U85" s="41">
        <v>24255000</v>
      </c>
      <c r="V85" s="42"/>
      <c r="W85" s="42"/>
      <c r="X85" s="42"/>
      <c r="Y85" s="42"/>
      <c r="Z85" s="42"/>
      <c r="AA85" s="42"/>
      <c r="AB85" s="43"/>
      <c r="AC85" s="43"/>
      <c r="AD85" s="43"/>
      <c r="AE85" s="43"/>
      <c r="AF85" s="315">
        <v>1</v>
      </c>
      <c r="AG85" s="1735" t="s">
        <v>242</v>
      </c>
      <c r="AH85" s="314" t="s">
        <v>53</v>
      </c>
      <c r="AI85" s="583">
        <v>3</v>
      </c>
      <c r="AJ85" s="583">
        <v>1.5</v>
      </c>
      <c r="AK85" s="47">
        <v>43101</v>
      </c>
      <c r="AL85" s="47">
        <v>43465</v>
      </c>
      <c r="AM85" s="1642">
        <v>24288334</v>
      </c>
      <c r="AN85" s="1642">
        <v>24255000</v>
      </c>
      <c r="AO85" s="584" t="s">
        <v>159</v>
      </c>
      <c r="AP85" s="578"/>
      <c r="AQ85" s="578"/>
      <c r="AR85" s="578"/>
      <c r="AS85" s="578"/>
      <c r="AT85" s="578"/>
      <c r="AU85" s="578"/>
      <c r="AV85" s="578"/>
      <c r="AW85" s="578"/>
      <c r="AX85" s="578"/>
      <c r="AY85" s="578"/>
      <c r="AZ85" s="578"/>
      <c r="BA85" s="578"/>
      <c r="BB85" s="578"/>
      <c r="BC85" s="578"/>
      <c r="BD85" s="578"/>
      <c r="BE85" s="578"/>
      <c r="BF85" s="578"/>
      <c r="BG85" s="578"/>
      <c r="BH85" s="578"/>
      <c r="BI85" s="578"/>
      <c r="BJ85" s="578"/>
      <c r="BK85" s="578"/>
      <c r="BL85" s="578"/>
    </row>
    <row r="86" spans="1:64" ht="35.1" customHeight="1" thickBot="1" x14ac:dyDescent="0.3">
      <c r="A86" s="417" t="s">
        <v>33</v>
      </c>
      <c r="B86" s="418" t="s">
        <v>203</v>
      </c>
      <c r="C86" s="419" t="s">
        <v>204</v>
      </c>
      <c r="D86" s="163">
        <v>58</v>
      </c>
      <c r="E86" s="420" t="s">
        <v>243</v>
      </c>
      <c r="F86" s="164" t="s">
        <v>244</v>
      </c>
      <c r="G86" s="422">
        <v>0</v>
      </c>
      <c r="H86" s="422" t="s">
        <v>38</v>
      </c>
      <c r="I86" s="422">
        <v>2</v>
      </c>
      <c r="J86" s="522">
        <v>1</v>
      </c>
      <c r="K86" s="167">
        <f t="shared" si="9"/>
        <v>0</v>
      </c>
      <c r="L86" s="182">
        <v>0</v>
      </c>
      <c r="M86" s="183">
        <v>0</v>
      </c>
      <c r="N86" s="183">
        <v>0</v>
      </c>
      <c r="O86" s="183"/>
      <c r="P86" s="183">
        <v>0</v>
      </c>
      <c r="Q86" s="183"/>
      <c r="R86" s="183"/>
      <c r="S86" s="185">
        <v>0</v>
      </c>
      <c r="T86" s="167">
        <f>+U86+V86+W86+X86+Y86+Z86+AA86+AB86</f>
        <v>0</v>
      </c>
      <c r="U86" s="182"/>
      <c r="V86" s="183"/>
      <c r="W86" s="183"/>
      <c r="X86" s="183"/>
      <c r="Y86" s="183"/>
      <c r="Z86" s="183"/>
      <c r="AA86" s="183"/>
      <c r="AB86" s="185"/>
      <c r="AC86" s="185"/>
      <c r="AD86" s="185"/>
      <c r="AE86" s="185"/>
      <c r="AF86" s="176">
        <v>1</v>
      </c>
      <c r="AG86" s="1733" t="s">
        <v>245</v>
      </c>
      <c r="AH86" s="175" t="s">
        <v>53</v>
      </c>
      <c r="AI86" s="429">
        <v>1</v>
      </c>
      <c r="AJ86" s="429">
        <v>1</v>
      </c>
      <c r="AK86" s="430">
        <v>43133</v>
      </c>
      <c r="AL86" s="430">
        <v>43424</v>
      </c>
      <c r="AM86" s="1634">
        <v>0</v>
      </c>
      <c r="AN86" s="1634">
        <v>0</v>
      </c>
      <c r="AO86" s="178" t="s">
        <v>42</v>
      </c>
    </row>
    <row r="87" spans="1:64" s="111" customFormat="1" ht="35.1" customHeight="1" thickBot="1" x14ac:dyDescent="0.25">
      <c r="A87" s="226" t="s">
        <v>33</v>
      </c>
      <c r="B87" s="142" t="s">
        <v>246</v>
      </c>
      <c r="C87" s="412" t="s">
        <v>247</v>
      </c>
      <c r="D87" s="585">
        <v>59</v>
      </c>
      <c r="E87" s="145" t="s">
        <v>248</v>
      </c>
      <c r="F87" s="146" t="s">
        <v>249</v>
      </c>
      <c r="G87" s="228">
        <v>0</v>
      </c>
      <c r="H87" s="228" t="s">
        <v>38</v>
      </c>
      <c r="I87" s="228">
        <v>1</v>
      </c>
      <c r="J87" s="147">
        <v>0.25</v>
      </c>
      <c r="K87" s="148">
        <f t="shared" si="9"/>
        <v>0</v>
      </c>
      <c r="L87" s="229">
        <v>0</v>
      </c>
      <c r="M87" s="150">
        <v>0</v>
      </c>
      <c r="N87" s="150">
        <v>0</v>
      </c>
      <c r="O87" s="513"/>
      <c r="P87" s="150">
        <v>0</v>
      </c>
      <c r="Q87" s="513"/>
      <c r="R87" s="513"/>
      <c r="S87" s="152">
        <v>0</v>
      </c>
      <c r="T87" s="148">
        <f>+U87+V87+W87+X87+Y87+Z87+AA87+AB87</f>
        <v>0</v>
      </c>
      <c r="U87" s="229"/>
      <c r="V87" s="150"/>
      <c r="W87" s="150"/>
      <c r="X87" s="513"/>
      <c r="Y87" s="150"/>
      <c r="Z87" s="513"/>
      <c r="AA87" s="513"/>
      <c r="AB87" s="152"/>
      <c r="AC87" s="152"/>
      <c r="AD87" s="152"/>
      <c r="AE87" s="152"/>
      <c r="AF87" s="154"/>
      <c r="AG87" s="568"/>
      <c r="AH87" s="156"/>
      <c r="AI87" s="157"/>
      <c r="AJ87" s="157"/>
      <c r="AK87" s="158"/>
      <c r="AL87" s="158"/>
      <c r="AM87" s="1652"/>
      <c r="AN87" s="1652"/>
      <c r="AO87" s="159" t="s">
        <v>76</v>
      </c>
    </row>
    <row r="88" spans="1:64" s="111" customFormat="1" ht="35.1" customHeight="1" thickBot="1" x14ac:dyDescent="0.25">
      <c r="A88" s="88" t="s">
        <v>33</v>
      </c>
      <c r="B88" s="89" t="s">
        <v>246</v>
      </c>
      <c r="C88" s="137" t="s">
        <v>247</v>
      </c>
      <c r="D88" s="91">
        <v>60</v>
      </c>
      <c r="E88" s="92" t="s">
        <v>250</v>
      </c>
      <c r="F88" s="93" t="s">
        <v>251</v>
      </c>
      <c r="G88" s="94">
        <v>0</v>
      </c>
      <c r="H88" s="94" t="s">
        <v>38</v>
      </c>
      <c r="I88" s="94">
        <v>1</v>
      </c>
      <c r="J88" s="95">
        <v>0.25</v>
      </c>
      <c r="K88" s="130">
        <f t="shared" si="9"/>
        <v>0</v>
      </c>
      <c r="L88" s="131">
        <v>0</v>
      </c>
      <c r="M88" s="132">
        <v>0</v>
      </c>
      <c r="N88" s="132">
        <v>0</v>
      </c>
      <c r="O88" s="132"/>
      <c r="P88" s="132">
        <v>0</v>
      </c>
      <c r="Q88" s="132"/>
      <c r="R88" s="132"/>
      <c r="S88" s="101">
        <v>0</v>
      </c>
      <c r="T88" s="130">
        <f>+U88+V88+W88+X88+Y88+Z88+AA88+AB88</f>
        <v>0</v>
      </c>
      <c r="U88" s="131"/>
      <c r="V88" s="132"/>
      <c r="W88" s="132"/>
      <c r="X88" s="132"/>
      <c r="Y88" s="132"/>
      <c r="Z88" s="132"/>
      <c r="AA88" s="132"/>
      <c r="AB88" s="101"/>
      <c r="AC88" s="101"/>
      <c r="AD88" s="101"/>
      <c r="AE88" s="101"/>
      <c r="AF88" s="102"/>
      <c r="AG88" s="574"/>
      <c r="AH88" s="104"/>
      <c r="AI88" s="134"/>
      <c r="AJ88" s="134"/>
      <c r="AK88" s="107"/>
      <c r="AL88" s="107"/>
      <c r="AM88" s="1634"/>
      <c r="AN88" s="1634"/>
      <c r="AO88" s="108" t="s">
        <v>76</v>
      </c>
    </row>
    <row r="89" spans="1:64" s="111" customFormat="1" ht="35.1" customHeight="1" thickBot="1" x14ac:dyDescent="0.25">
      <c r="A89" s="207" t="s">
        <v>33</v>
      </c>
      <c r="B89" s="526" t="s">
        <v>246</v>
      </c>
      <c r="C89" s="209" t="s">
        <v>247</v>
      </c>
      <c r="D89" s="210">
        <v>61</v>
      </c>
      <c r="E89" s="211" t="s">
        <v>252</v>
      </c>
      <c r="F89" s="212" t="s">
        <v>253</v>
      </c>
      <c r="G89" s="213">
        <v>0</v>
      </c>
      <c r="H89" s="213" t="s">
        <v>38</v>
      </c>
      <c r="I89" s="213">
        <v>50</v>
      </c>
      <c r="J89" s="214">
        <v>12.5</v>
      </c>
      <c r="K89" s="215">
        <f t="shared" si="9"/>
        <v>40425000</v>
      </c>
      <c r="L89" s="216">
        <v>40425000</v>
      </c>
      <c r="M89" s="217">
        <v>0</v>
      </c>
      <c r="N89" s="217">
        <v>0</v>
      </c>
      <c r="O89" s="217"/>
      <c r="P89" s="217">
        <v>0</v>
      </c>
      <c r="Q89" s="217"/>
      <c r="R89" s="217"/>
      <c r="S89" s="219">
        <v>0</v>
      </c>
      <c r="T89" s="215">
        <f>+U89+V89+W89+X89+Y89+Z89+AA89+AB89</f>
        <v>40425000</v>
      </c>
      <c r="U89" s="586">
        <v>40425000</v>
      </c>
      <c r="V89" s="586"/>
      <c r="W89" s="586"/>
      <c r="X89" s="586"/>
      <c r="Y89" s="586"/>
      <c r="Z89" s="586"/>
      <c r="AA89" s="586"/>
      <c r="AB89" s="586"/>
      <c r="AC89" s="219"/>
      <c r="AD89" s="219"/>
      <c r="AE89" s="219"/>
      <c r="AF89" s="220">
        <v>1</v>
      </c>
      <c r="AG89" s="221" t="s">
        <v>254</v>
      </c>
      <c r="AH89" s="222" t="s">
        <v>40</v>
      </c>
      <c r="AI89" s="223">
        <v>100</v>
      </c>
      <c r="AJ89" s="223">
        <v>0.36</v>
      </c>
      <c r="AK89" s="224">
        <v>43101</v>
      </c>
      <c r="AL89" s="224">
        <v>43465</v>
      </c>
      <c r="AM89" s="1638">
        <v>40425000</v>
      </c>
      <c r="AN89" s="1638">
        <v>40425000</v>
      </c>
      <c r="AO89" s="225" t="s">
        <v>76</v>
      </c>
    </row>
    <row r="90" spans="1:64" s="111" customFormat="1" ht="35.1" customHeight="1" thickBot="1" x14ac:dyDescent="0.25">
      <c r="A90" s="88" t="s">
        <v>33</v>
      </c>
      <c r="B90" s="89" t="s">
        <v>246</v>
      </c>
      <c r="C90" s="137" t="s">
        <v>247</v>
      </c>
      <c r="D90" s="91">
        <v>62</v>
      </c>
      <c r="E90" s="92" t="s">
        <v>255</v>
      </c>
      <c r="F90" s="93" t="s">
        <v>256</v>
      </c>
      <c r="G90" s="94">
        <v>0</v>
      </c>
      <c r="H90" s="94" t="s">
        <v>38</v>
      </c>
      <c r="I90" s="94">
        <v>4</v>
      </c>
      <c r="J90" s="95">
        <v>1</v>
      </c>
      <c r="K90" s="130">
        <f t="shared" si="9"/>
        <v>0</v>
      </c>
      <c r="L90" s="131"/>
      <c r="M90" s="132"/>
      <c r="N90" s="132"/>
      <c r="O90" s="206"/>
      <c r="P90" s="132"/>
      <c r="Q90" s="206"/>
      <c r="R90" s="206"/>
      <c r="S90" s="101"/>
      <c r="T90" s="130"/>
      <c r="U90" s="131"/>
      <c r="V90" s="132"/>
      <c r="W90" s="132"/>
      <c r="X90" s="206"/>
      <c r="Y90" s="132"/>
      <c r="Z90" s="206"/>
      <c r="AA90" s="206"/>
      <c r="AB90" s="101"/>
      <c r="AC90" s="101"/>
      <c r="AD90" s="101"/>
      <c r="AE90" s="101"/>
      <c r="AF90" s="102"/>
      <c r="AG90" s="103" t="s">
        <v>257</v>
      </c>
      <c r="AH90" s="104"/>
      <c r="AI90" s="134"/>
      <c r="AJ90" s="134"/>
      <c r="AK90" s="107"/>
      <c r="AL90" s="107"/>
      <c r="AM90" s="1634"/>
      <c r="AN90" s="1634"/>
      <c r="AO90" s="108" t="s">
        <v>76</v>
      </c>
    </row>
    <row r="91" spans="1:64" s="111" customFormat="1" ht="35.1" customHeight="1" thickBot="1" x14ac:dyDescent="0.25">
      <c r="A91" s="207" t="s">
        <v>33</v>
      </c>
      <c r="B91" s="526" t="s">
        <v>246</v>
      </c>
      <c r="C91" s="209" t="s">
        <v>247</v>
      </c>
      <c r="D91" s="210">
        <v>63</v>
      </c>
      <c r="E91" s="211" t="s">
        <v>258</v>
      </c>
      <c r="F91" s="212" t="s">
        <v>259</v>
      </c>
      <c r="G91" s="213">
        <v>0</v>
      </c>
      <c r="H91" s="213" t="s">
        <v>38</v>
      </c>
      <c r="I91" s="213">
        <v>1</v>
      </c>
      <c r="J91" s="214">
        <v>0.33</v>
      </c>
      <c r="K91" s="215">
        <f t="shared" si="9"/>
        <v>0</v>
      </c>
      <c r="L91" s="216"/>
      <c r="M91" s="217"/>
      <c r="N91" s="217"/>
      <c r="O91" s="218"/>
      <c r="P91" s="217"/>
      <c r="Q91" s="218"/>
      <c r="R91" s="218"/>
      <c r="S91" s="219"/>
      <c r="T91" s="215"/>
      <c r="U91" s="216"/>
      <c r="V91" s="217"/>
      <c r="W91" s="217"/>
      <c r="X91" s="218"/>
      <c r="Y91" s="217"/>
      <c r="Z91" s="218"/>
      <c r="AA91" s="218"/>
      <c r="AB91" s="219"/>
      <c r="AC91" s="219"/>
      <c r="AD91" s="219"/>
      <c r="AE91" s="219"/>
      <c r="AF91" s="220">
        <v>1</v>
      </c>
      <c r="AG91" s="221" t="s">
        <v>260</v>
      </c>
      <c r="AH91" s="222" t="s">
        <v>40</v>
      </c>
      <c r="AI91" s="223">
        <v>100</v>
      </c>
      <c r="AJ91" s="223">
        <v>0.5</v>
      </c>
      <c r="AK91" s="224">
        <v>43252</v>
      </c>
      <c r="AL91" s="224">
        <v>43465</v>
      </c>
      <c r="AM91" s="1638"/>
      <c r="AN91" s="1638"/>
      <c r="AO91" s="225" t="s">
        <v>76</v>
      </c>
    </row>
    <row r="92" spans="1:64" s="111" customFormat="1" ht="35.1" customHeight="1" thickBot="1" x14ac:dyDescent="0.25">
      <c r="A92" s="88" t="s">
        <v>33</v>
      </c>
      <c r="B92" s="89" t="s">
        <v>246</v>
      </c>
      <c r="C92" s="137" t="s">
        <v>247</v>
      </c>
      <c r="D92" s="91">
        <v>65</v>
      </c>
      <c r="E92" s="92" t="s">
        <v>261</v>
      </c>
      <c r="F92" s="93" t="s">
        <v>262</v>
      </c>
      <c r="G92" s="94">
        <v>1</v>
      </c>
      <c r="H92" s="94" t="s">
        <v>47</v>
      </c>
      <c r="I92" s="94">
        <v>1</v>
      </c>
      <c r="J92" s="95">
        <v>1</v>
      </c>
      <c r="K92" s="130">
        <f t="shared" si="9"/>
        <v>0</v>
      </c>
      <c r="L92" s="131"/>
      <c r="M92" s="132"/>
      <c r="N92" s="132"/>
      <c r="O92" s="206"/>
      <c r="P92" s="132"/>
      <c r="Q92" s="206"/>
      <c r="R92" s="206"/>
      <c r="S92" s="101"/>
      <c r="T92" s="130"/>
      <c r="U92" s="131"/>
      <c r="V92" s="132"/>
      <c r="W92" s="132"/>
      <c r="X92" s="206"/>
      <c r="Y92" s="132"/>
      <c r="Z92" s="206"/>
      <c r="AA92" s="206"/>
      <c r="AB92" s="101"/>
      <c r="AC92" s="101"/>
      <c r="AD92" s="101"/>
      <c r="AE92" s="101"/>
      <c r="AF92" s="102">
        <v>1</v>
      </c>
      <c r="AG92" s="103" t="s">
        <v>263</v>
      </c>
      <c r="AH92" s="104" t="s">
        <v>40</v>
      </c>
      <c r="AI92" s="134">
        <v>100</v>
      </c>
      <c r="AJ92" s="134">
        <v>0.5</v>
      </c>
      <c r="AK92" s="107">
        <v>43252</v>
      </c>
      <c r="AL92" s="107">
        <v>43465</v>
      </c>
      <c r="AM92" s="1634"/>
      <c r="AN92" s="1634"/>
      <c r="AO92" s="108" t="s">
        <v>76</v>
      </c>
    </row>
    <row r="93" spans="1:64" s="51" customFormat="1" ht="35.1" customHeight="1" x14ac:dyDescent="0.2">
      <c r="A93" s="587" t="s">
        <v>33</v>
      </c>
      <c r="B93" s="588" t="s">
        <v>246</v>
      </c>
      <c r="C93" s="589" t="s">
        <v>247</v>
      </c>
      <c r="D93" s="305">
        <v>66</v>
      </c>
      <c r="E93" s="590" t="s">
        <v>264</v>
      </c>
      <c r="F93" s="257" t="s">
        <v>265</v>
      </c>
      <c r="G93" s="258">
        <v>0</v>
      </c>
      <c r="H93" s="258" t="s">
        <v>38</v>
      </c>
      <c r="I93" s="258">
        <v>10</v>
      </c>
      <c r="J93" s="278">
        <v>3</v>
      </c>
      <c r="K93" s="260">
        <f>+L93+M93+N93+O93+P93+Q93+R93+S93</f>
        <v>57733334</v>
      </c>
      <c r="L93" s="261">
        <v>57733334</v>
      </c>
      <c r="M93" s="262">
        <v>0</v>
      </c>
      <c r="N93" s="262">
        <v>0</v>
      </c>
      <c r="O93" s="262"/>
      <c r="P93" s="262">
        <v>0</v>
      </c>
      <c r="Q93" s="262"/>
      <c r="R93" s="262"/>
      <c r="S93" s="264">
        <v>0</v>
      </c>
      <c r="T93" s="260">
        <f>+U93+V93+W93+X93+Y93+Z93+AA93+AB93</f>
        <v>57700000</v>
      </c>
      <c r="U93" s="261">
        <v>57700000</v>
      </c>
      <c r="V93" s="262"/>
      <c r="W93" s="262"/>
      <c r="X93" s="262"/>
      <c r="Y93" s="262"/>
      <c r="Z93" s="262"/>
      <c r="AA93" s="262"/>
      <c r="AB93" s="264"/>
      <c r="AC93" s="264"/>
      <c r="AD93" s="264"/>
      <c r="AE93" s="264"/>
      <c r="AF93" s="539">
        <v>1</v>
      </c>
      <c r="AG93" s="221" t="s">
        <v>266</v>
      </c>
      <c r="AH93" s="541" t="s">
        <v>40</v>
      </c>
      <c r="AI93" s="542">
        <v>100</v>
      </c>
      <c r="AJ93" s="542">
        <v>60</v>
      </c>
      <c r="AK93" s="543">
        <v>43101</v>
      </c>
      <c r="AL93" s="543">
        <v>43465</v>
      </c>
      <c r="AM93" s="1638">
        <v>24300000</v>
      </c>
      <c r="AN93" s="1638">
        <v>24300000</v>
      </c>
      <c r="AO93" s="335" t="s">
        <v>159</v>
      </c>
    </row>
    <row r="94" spans="1:64" s="51" customFormat="1" ht="35.1" customHeight="1" thickBot="1" x14ac:dyDescent="0.25">
      <c r="A94" s="458" t="s">
        <v>33</v>
      </c>
      <c r="B94" s="591" t="s">
        <v>246</v>
      </c>
      <c r="C94" s="592" t="s">
        <v>247</v>
      </c>
      <c r="D94" s="461">
        <v>66</v>
      </c>
      <c r="E94" s="462" t="s">
        <v>264</v>
      </c>
      <c r="F94" s="593" t="s">
        <v>265</v>
      </c>
      <c r="G94" s="464">
        <v>0</v>
      </c>
      <c r="H94" s="464" t="s">
        <v>38</v>
      </c>
      <c r="I94" s="464">
        <v>10</v>
      </c>
      <c r="J94" s="594">
        <v>3</v>
      </c>
      <c r="K94" s="76">
        <f t="shared" ref="K94:K109" si="10">+L94+M94+N94+O94+P94+Q94+R94+S94</f>
        <v>0</v>
      </c>
      <c r="L94" s="77">
        <v>0</v>
      </c>
      <c r="M94" s="78">
        <v>0</v>
      </c>
      <c r="N94" s="78">
        <v>0</v>
      </c>
      <c r="O94" s="78"/>
      <c r="P94" s="78">
        <v>0</v>
      </c>
      <c r="Q94" s="78"/>
      <c r="R94" s="78"/>
      <c r="S94" s="79">
        <v>0</v>
      </c>
      <c r="T94" s="76">
        <f>+U94+V94+W94+X94+Y94+Z94+AA94+AB94</f>
        <v>0</v>
      </c>
      <c r="U94" s="77"/>
      <c r="V94" s="78"/>
      <c r="W94" s="78"/>
      <c r="X94" s="78"/>
      <c r="Y94" s="78"/>
      <c r="Z94" s="78"/>
      <c r="AA94" s="78"/>
      <c r="AB94" s="79"/>
      <c r="AC94" s="79"/>
      <c r="AD94" s="79"/>
      <c r="AE94" s="79"/>
      <c r="AF94" s="595">
        <v>2</v>
      </c>
      <c r="AG94" s="623" t="s">
        <v>267</v>
      </c>
      <c r="AH94" s="469" t="s">
        <v>40</v>
      </c>
      <c r="AI94" s="470">
        <v>100</v>
      </c>
      <c r="AJ94" s="470">
        <v>90</v>
      </c>
      <c r="AK94" s="471">
        <v>43101</v>
      </c>
      <c r="AL94" s="471">
        <v>43465</v>
      </c>
      <c r="AM94" s="1648">
        <v>33433334</v>
      </c>
      <c r="AN94" s="1648">
        <v>33400000</v>
      </c>
      <c r="AO94" s="472" t="s">
        <v>159</v>
      </c>
    </row>
    <row r="95" spans="1:64" ht="35.1" customHeight="1" thickBot="1" x14ac:dyDescent="0.3">
      <c r="A95" s="596" t="s">
        <v>33</v>
      </c>
      <c r="B95" s="597" t="s">
        <v>246</v>
      </c>
      <c r="C95" s="598" t="s">
        <v>247</v>
      </c>
      <c r="D95" s="599">
        <v>67</v>
      </c>
      <c r="E95" s="600" t="s">
        <v>268</v>
      </c>
      <c r="F95" s="436" t="s">
        <v>269</v>
      </c>
      <c r="G95" s="437">
        <v>0</v>
      </c>
      <c r="H95" s="437" t="s">
        <v>38</v>
      </c>
      <c r="I95" s="437">
        <v>8</v>
      </c>
      <c r="J95" s="438">
        <v>3</v>
      </c>
      <c r="K95" s="439">
        <f t="shared" si="10"/>
        <v>0</v>
      </c>
      <c r="L95" s="440">
        <v>0</v>
      </c>
      <c r="M95" s="441">
        <v>0</v>
      </c>
      <c r="N95" s="441">
        <v>0</v>
      </c>
      <c r="O95" s="601"/>
      <c r="P95" s="441">
        <v>0</v>
      </c>
      <c r="Q95" s="601"/>
      <c r="R95" s="601"/>
      <c r="S95" s="443">
        <v>0</v>
      </c>
      <c r="T95" s="439">
        <f>+U95+V95+W95+X95+Y95+Z95+AA95+AB95</f>
        <v>0</v>
      </c>
      <c r="U95" s="440"/>
      <c r="V95" s="441"/>
      <c r="W95" s="441"/>
      <c r="X95" s="601"/>
      <c r="Y95" s="441"/>
      <c r="Z95" s="601"/>
      <c r="AA95" s="601"/>
      <c r="AB95" s="443"/>
      <c r="AC95" s="443"/>
      <c r="AD95" s="443"/>
      <c r="AE95" s="443"/>
      <c r="AF95" s="554">
        <v>1</v>
      </c>
      <c r="AG95" s="155" t="s">
        <v>270</v>
      </c>
      <c r="AH95" s="446" t="s">
        <v>53</v>
      </c>
      <c r="AI95" s="447">
        <v>1</v>
      </c>
      <c r="AJ95" s="447">
        <v>0</v>
      </c>
      <c r="AK95" s="448">
        <v>43133</v>
      </c>
      <c r="AL95" s="448">
        <v>43424</v>
      </c>
      <c r="AM95" s="1636">
        <v>0</v>
      </c>
      <c r="AN95" s="1636">
        <v>0</v>
      </c>
      <c r="AO95" s="449" t="s">
        <v>42</v>
      </c>
    </row>
    <row r="96" spans="1:64" ht="35.1" customHeight="1" thickBot="1" x14ac:dyDescent="0.3">
      <c r="A96" s="532" t="s">
        <v>33</v>
      </c>
      <c r="B96" s="533" t="s">
        <v>246</v>
      </c>
      <c r="C96" s="254" t="s">
        <v>247</v>
      </c>
      <c r="D96" s="255">
        <v>68</v>
      </c>
      <c r="E96" s="590" t="s">
        <v>271</v>
      </c>
      <c r="F96" s="306" t="s">
        <v>272</v>
      </c>
      <c r="G96" s="602">
        <v>0</v>
      </c>
      <c r="H96" s="602" t="s">
        <v>38</v>
      </c>
      <c r="I96" s="602">
        <v>5</v>
      </c>
      <c r="J96" s="308">
        <v>1</v>
      </c>
      <c r="K96" s="603">
        <f t="shared" si="10"/>
        <v>33334</v>
      </c>
      <c r="L96" s="180">
        <v>33334</v>
      </c>
      <c r="M96" s="604"/>
      <c r="N96" s="604"/>
      <c r="O96" s="604"/>
      <c r="P96" s="604"/>
      <c r="Q96" s="604"/>
      <c r="R96" s="604"/>
      <c r="S96" s="604"/>
      <c r="T96" s="603"/>
      <c r="U96" s="605"/>
      <c r="V96" s="606"/>
      <c r="W96" s="606"/>
      <c r="X96" s="606"/>
      <c r="Y96" s="606"/>
      <c r="Z96" s="606"/>
      <c r="AA96" s="606"/>
      <c r="AB96" s="607"/>
      <c r="AC96" s="607"/>
      <c r="AD96" s="607"/>
      <c r="AE96" s="607"/>
      <c r="AF96" s="265"/>
      <c r="AG96" s="1727" t="s">
        <v>266</v>
      </c>
      <c r="AH96" s="267" t="s">
        <v>40</v>
      </c>
      <c r="AI96" s="268">
        <v>100</v>
      </c>
      <c r="AJ96" s="268"/>
      <c r="AK96" s="269">
        <v>43102</v>
      </c>
      <c r="AL96" s="269">
        <v>43466</v>
      </c>
      <c r="AM96" s="1639">
        <v>33334</v>
      </c>
      <c r="AN96" s="1639"/>
      <c r="AO96" s="270" t="s">
        <v>159</v>
      </c>
    </row>
    <row r="97" spans="1:53" s="111" customFormat="1" ht="35.1" customHeight="1" thickBot="1" x14ac:dyDescent="0.25">
      <c r="A97" s="88" t="s">
        <v>33</v>
      </c>
      <c r="B97" s="89" t="s">
        <v>246</v>
      </c>
      <c r="C97" s="137" t="s">
        <v>247</v>
      </c>
      <c r="D97" s="91">
        <v>69</v>
      </c>
      <c r="E97" s="92" t="s">
        <v>273</v>
      </c>
      <c r="F97" s="93" t="s">
        <v>274</v>
      </c>
      <c r="G97" s="94">
        <v>1</v>
      </c>
      <c r="H97" s="94" t="s">
        <v>47</v>
      </c>
      <c r="I97" s="94">
        <v>1</v>
      </c>
      <c r="J97" s="95">
        <v>1</v>
      </c>
      <c r="K97" s="130">
        <f t="shared" si="10"/>
        <v>0</v>
      </c>
      <c r="L97" s="131"/>
      <c r="M97" s="132"/>
      <c r="N97" s="132"/>
      <c r="O97" s="206"/>
      <c r="P97" s="132">
        <v>0</v>
      </c>
      <c r="Q97" s="206"/>
      <c r="R97" s="206"/>
      <c r="S97" s="101">
        <v>0</v>
      </c>
      <c r="T97" s="130">
        <f>+U97+V97+W97+X97+Y97+Z97+AA97+AB97</f>
        <v>0</v>
      </c>
      <c r="U97" s="131"/>
      <c r="V97" s="132"/>
      <c r="W97" s="132"/>
      <c r="X97" s="206"/>
      <c r="Y97" s="132"/>
      <c r="Z97" s="206"/>
      <c r="AA97" s="206"/>
      <c r="AB97" s="101"/>
      <c r="AC97" s="101"/>
      <c r="AD97" s="101"/>
      <c r="AE97" s="101"/>
      <c r="AF97" s="102">
        <v>1</v>
      </c>
      <c r="AG97" s="133" t="s">
        <v>275</v>
      </c>
      <c r="AH97" s="104" t="s">
        <v>40</v>
      </c>
      <c r="AI97" s="134">
        <v>100</v>
      </c>
      <c r="AJ97" s="134">
        <v>0.2</v>
      </c>
      <c r="AK97" s="107">
        <v>43252</v>
      </c>
      <c r="AL97" s="107">
        <v>43465</v>
      </c>
      <c r="AM97" s="1634"/>
      <c r="AN97" s="1634"/>
      <c r="AO97" s="108" t="s">
        <v>76</v>
      </c>
    </row>
    <row r="98" spans="1:53" s="111" customFormat="1" ht="35.1" customHeight="1" thickBot="1" x14ac:dyDescent="0.25">
      <c r="A98" s="207" t="s">
        <v>33</v>
      </c>
      <c r="B98" s="526" t="s">
        <v>246</v>
      </c>
      <c r="C98" s="209" t="s">
        <v>247</v>
      </c>
      <c r="D98" s="210">
        <v>70</v>
      </c>
      <c r="E98" s="211" t="s">
        <v>276</v>
      </c>
      <c r="F98" s="212" t="s">
        <v>277</v>
      </c>
      <c r="G98" s="213">
        <v>0</v>
      </c>
      <c r="H98" s="213" t="s">
        <v>38</v>
      </c>
      <c r="I98" s="213">
        <v>1</v>
      </c>
      <c r="J98" s="214">
        <v>0.25</v>
      </c>
      <c r="K98" s="215">
        <f t="shared" si="10"/>
        <v>0</v>
      </c>
      <c r="L98" s="216">
        <v>0</v>
      </c>
      <c r="M98" s="217">
        <v>0</v>
      </c>
      <c r="N98" s="217">
        <v>0</v>
      </c>
      <c r="O98" s="218"/>
      <c r="P98" s="217">
        <v>0</v>
      </c>
      <c r="Q98" s="218"/>
      <c r="R98" s="218"/>
      <c r="S98" s="219">
        <v>0</v>
      </c>
      <c r="T98" s="215">
        <f>+U98+V98+W98+X98+Y98+Z98+AA98+AB98</f>
        <v>0</v>
      </c>
      <c r="U98" s="216"/>
      <c r="V98" s="217"/>
      <c r="W98" s="217"/>
      <c r="X98" s="218"/>
      <c r="Y98" s="217"/>
      <c r="Z98" s="218"/>
      <c r="AA98" s="218"/>
      <c r="AB98" s="219"/>
      <c r="AC98" s="219"/>
      <c r="AD98" s="219"/>
      <c r="AE98" s="219"/>
      <c r="AF98" s="220"/>
      <c r="AG98" s="221"/>
      <c r="AH98" s="222"/>
      <c r="AI98" s="223"/>
      <c r="AJ98" s="223"/>
      <c r="AK98" s="224"/>
      <c r="AL98" s="224"/>
      <c r="AM98" s="1638"/>
      <c r="AN98" s="1638"/>
      <c r="AO98" s="225" t="s">
        <v>76</v>
      </c>
    </row>
    <row r="99" spans="1:53" s="51" customFormat="1" ht="35.1" customHeight="1" thickBot="1" x14ac:dyDescent="0.25">
      <c r="A99" s="417" t="s">
        <v>33</v>
      </c>
      <c r="B99" s="520" t="s">
        <v>246</v>
      </c>
      <c r="C99" s="521" t="s">
        <v>247</v>
      </c>
      <c r="D99" s="163">
        <v>71</v>
      </c>
      <c r="E99" s="420" t="s">
        <v>278</v>
      </c>
      <c r="F99" s="164" t="s">
        <v>279</v>
      </c>
      <c r="G99" s="422">
        <v>0</v>
      </c>
      <c r="H99" s="422" t="s">
        <v>38</v>
      </c>
      <c r="I99" s="422">
        <v>1</v>
      </c>
      <c r="J99" s="522">
        <v>1</v>
      </c>
      <c r="K99" s="167">
        <f t="shared" si="10"/>
        <v>0</v>
      </c>
      <c r="L99" s="182">
        <v>0</v>
      </c>
      <c r="M99" s="183">
        <v>0</v>
      </c>
      <c r="N99" s="183">
        <v>0</v>
      </c>
      <c r="O99" s="608"/>
      <c r="P99" s="183">
        <v>0</v>
      </c>
      <c r="Q99" s="608"/>
      <c r="R99" s="608"/>
      <c r="S99" s="523">
        <v>0</v>
      </c>
      <c r="T99" s="167">
        <f>+U99+V99+W99+X99+Y99+Z99+AA99+AB99</f>
        <v>0</v>
      </c>
      <c r="U99" s="182"/>
      <c r="V99" s="183"/>
      <c r="W99" s="183"/>
      <c r="X99" s="608"/>
      <c r="Y99" s="183"/>
      <c r="Z99" s="608"/>
      <c r="AA99" s="608"/>
      <c r="AB99" s="185"/>
      <c r="AC99" s="185"/>
      <c r="AD99" s="185"/>
      <c r="AE99" s="185"/>
      <c r="AF99" s="609">
        <v>1</v>
      </c>
      <c r="AG99" s="103"/>
      <c r="AH99" s="175"/>
      <c r="AI99" s="429"/>
      <c r="AJ99" s="429"/>
      <c r="AK99" s="430"/>
      <c r="AL99" s="430"/>
      <c r="AM99" s="1649"/>
      <c r="AN99" s="1650"/>
      <c r="AO99" s="178" t="s">
        <v>42</v>
      </c>
    </row>
    <row r="100" spans="1:53" s="111" customFormat="1" ht="35.1" customHeight="1" thickBot="1" x14ac:dyDescent="0.25">
      <c r="A100" s="88" t="s">
        <v>33</v>
      </c>
      <c r="B100" s="89" t="s">
        <v>280</v>
      </c>
      <c r="C100" s="137" t="s">
        <v>281</v>
      </c>
      <c r="D100" s="91">
        <v>72</v>
      </c>
      <c r="E100" s="92" t="s">
        <v>282</v>
      </c>
      <c r="F100" s="93" t="s">
        <v>283</v>
      </c>
      <c r="G100" s="94">
        <v>0</v>
      </c>
      <c r="H100" s="94" t="s">
        <v>47</v>
      </c>
      <c r="I100" s="94">
        <v>1</v>
      </c>
      <c r="J100" s="95">
        <v>1</v>
      </c>
      <c r="K100" s="130">
        <f t="shared" si="10"/>
        <v>0</v>
      </c>
      <c r="L100" s="131"/>
      <c r="M100" s="132"/>
      <c r="N100" s="132"/>
      <c r="O100" s="206"/>
      <c r="P100" s="132"/>
      <c r="Q100" s="206"/>
      <c r="R100" s="206"/>
      <c r="S100" s="101"/>
      <c r="T100" s="130"/>
      <c r="U100" s="131"/>
      <c r="V100" s="132"/>
      <c r="W100" s="132"/>
      <c r="X100" s="206"/>
      <c r="Y100" s="132"/>
      <c r="Z100" s="206"/>
      <c r="AA100" s="206"/>
      <c r="AB100" s="101"/>
      <c r="AC100" s="101"/>
      <c r="AD100" s="101"/>
      <c r="AE100" s="101"/>
      <c r="AF100" s="102"/>
      <c r="AG100" s="103" t="s">
        <v>284</v>
      </c>
      <c r="AH100" s="104"/>
      <c r="AI100" s="134"/>
      <c r="AJ100" s="134"/>
      <c r="AK100" s="107"/>
      <c r="AL100" s="107"/>
      <c r="AM100" s="1634"/>
      <c r="AN100" s="1634"/>
      <c r="AO100" s="108" t="s">
        <v>76</v>
      </c>
    </row>
    <row r="101" spans="1:53" s="111" customFormat="1" ht="35.1" customHeight="1" thickBot="1" x14ac:dyDescent="0.25">
      <c r="A101" s="226" t="s">
        <v>33</v>
      </c>
      <c r="B101" s="142" t="s">
        <v>280</v>
      </c>
      <c r="C101" s="412" t="s">
        <v>281</v>
      </c>
      <c r="D101" s="144">
        <v>73</v>
      </c>
      <c r="E101" s="610" t="s">
        <v>285</v>
      </c>
      <c r="F101" s="227" t="s">
        <v>286</v>
      </c>
      <c r="G101" s="228">
        <v>0</v>
      </c>
      <c r="H101" s="228" t="s">
        <v>38</v>
      </c>
      <c r="I101" s="228">
        <v>50</v>
      </c>
      <c r="J101" s="147">
        <v>12.5</v>
      </c>
      <c r="K101" s="148">
        <f t="shared" si="10"/>
        <v>4404724760</v>
      </c>
      <c r="L101" s="229">
        <v>104724760</v>
      </c>
      <c r="M101" s="150"/>
      <c r="N101" s="150"/>
      <c r="O101" s="513"/>
      <c r="P101" s="150"/>
      <c r="Q101" s="513"/>
      <c r="R101" s="513">
        <v>4300000000</v>
      </c>
      <c r="S101" s="152"/>
      <c r="T101" s="148">
        <f>+U101+V101+W101+X101+Y101+Z101+AA101+AB101</f>
        <v>386033130</v>
      </c>
      <c r="U101" s="414">
        <v>104724760</v>
      </c>
      <c r="V101" s="414"/>
      <c r="W101" s="414"/>
      <c r="X101" s="414"/>
      <c r="Y101" s="414"/>
      <c r="Z101" s="414"/>
      <c r="AA101" s="414">
        <v>281308370</v>
      </c>
      <c r="AB101" s="152"/>
      <c r="AC101" s="153"/>
      <c r="AD101" s="152"/>
      <c r="AE101" s="152"/>
      <c r="AF101" s="154">
        <v>1</v>
      </c>
      <c r="AG101" s="155" t="s">
        <v>287</v>
      </c>
      <c r="AH101" s="156" t="s">
        <v>40</v>
      </c>
      <c r="AI101" s="157">
        <v>100</v>
      </c>
      <c r="AJ101" s="157"/>
      <c r="AK101" s="158">
        <v>43101</v>
      </c>
      <c r="AL101" s="158">
        <v>43465</v>
      </c>
      <c r="AM101" s="1656">
        <v>4404724760</v>
      </c>
      <c r="AN101" s="1656">
        <v>386033130</v>
      </c>
      <c r="AO101" s="159" t="s">
        <v>76</v>
      </c>
    </row>
    <row r="102" spans="1:53" s="111" customFormat="1" ht="35.1" customHeight="1" thickBot="1" x14ac:dyDescent="0.25">
      <c r="A102" s="88" t="s">
        <v>33</v>
      </c>
      <c r="B102" s="136" t="s">
        <v>280</v>
      </c>
      <c r="C102" s="90" t="s">
        <v>281</v>
      </c>
      <c r="D102" s="91">
        <v>74</v>
      </c>
      <c r="E102" s="92" t="s">
        <v>288</v>
      </c>
      <c r="F102" s="93" t="s">
        <v>289</v>
      </c>
      <c r="G102" s="94">
        <v>1</v>
      </c>
      <c r="H102" s="94" t="s">
        <v>47</v>
      </c>
      <c r="I102" s="94">
        <v>1</v>
      </c>
      <c r="J102" s="95">
        <v>1</v>
      </c>
      <c r="K102" s="130">
        <f t="shared" si="10"/>
        <v>0</v>
      </c>
      <c r="L102" s="131">
        <v>0</v>
      </c>
      <c r="M102" s="132">
        <v>0</v>
      </c>
      <c r="N102" s="132">
        <v>0</v>
      </c>
      <c r="O102" s="132"/>
      <c r="P102" s="132">
        <v>0</v>
      </c>
      <c r="Q102" s="132"/>
      <c r="R102" s="132"/>
      <c r="S102" s="101">
        <v>0</v>
      </c>
      <c r="T102" s="130">
        <f>+U102+V102+W102+X102+Y102+Z102+AA102+AB102</f>
        <v>0</v>
      </c>
      <c r="U102" s="131"/>
      <c r="V102" s="132"/>
      <c r="W102" s="132"/>
      <c r="X102" s="132"/>
      <c r="Y102" s="132"/>
      <c r="Z102" s="132"/>
      <c r="AA102" s="132"/>
      <c r="AB102" s="101"/>
      <c r="AC102" s="101"/>
      <c r="AD102" s="101"/>
      <c r="AE102" s="101"/>
      <c r="AF102" s="102">
        <v>1</v>
      </c>
      <c r="AG102" s="611"/>
      <c r="AH102" s="104"/>
      <c r="AI102" s="134"/>
      <c r="AJ102" s="134"/>
      <c r="AK102" s="107"/>
      <c r="AL102" s="107"/>
      <c r="AM102" s="1655"/>
      <c r="AN102" s="1655"/>
      <c r="AO102" s="108" t="s">
        <v>76</v>
      </c>
    </row>
    <row r="103" spans="1:53" s="612" customFormat="1" ht="35.1" customHeight="1" thickBot="1" x14ac:dyDescent="0.25">
      <c r="A103" s="88" t="s">
        <v>33</v>
      </c>
      <c r="B103" s="136" t="s">
        <v>280</v>
      </c>
      <c r="C103" s="90" t="s">
        <v>281</v>
      </c>
      <c r="D103" s="91">
        <v>75</v>
      </c>
      <c r="E103" s="92" t="s">
        <v>290</v>
      </c>
      <c r="F103" s="93" t="s">
        <v>291</v>
      </c>
      <c r="G103" s="94">
        <v>1</v>
      </c>
      <c r="H103" s="94" t="s">
        <v>47</v>
      </c>
      <c r="I103" s="94">
        <v>1</v>
      </c>
      <c r="J103" s="95">
        <v>1</v>
      </c>
      <c r="K103" s="130">
        <f t="shared" si="10"/>
        <v>0</v>
      </c>
      <c r="L103" s="131"/>
      <c r="M103" s="132"/>
      <c r="N103" s="132"/>
      <c r="O103" s="132"/>
      <c r="P103" s="132"/>
      <c r="Q103" s="132"/>
      <c r="R103" s="132"/>
      <c r="S103" s="101"/>
      <c r="T103" s="130"/>
      <c r="U103" s="131"/>
      <c r="V103" s="132"/>
      <c r="W103" s="132"/>
      <c r="X103" s="132"/>
      <c r="Y103" s="132"/>
      <c r="Z103" s="132"/>
      <c r="AA103" s="132"/>
      <c r="AB103" s="101"/>
      <c r="AC103" s="101"/>
      <c r="AD103" s="101"/>
      <c r="AE103" s="101"/>
      <c r="AF103" s="102"/>
      <c r="AG103" s="611"/>
      <c r="AH103" s="104"/>
      <c r="AI103" s="134"/>
      <c r="AJ103" s="134"/>
      <c r="AK103" s="107"/>
      <c r="AL103" s="107"/>
      <c r="AM103" s="1655"/>
      <c r="AN103" s="1655"/>
      <c r="AO103" s="205" t="s">
        <v>76</v>
      </c>
    </row>
    <row r="104" spans="1:53" s="111" customFormat="1" ht="35.1" customHeight="1" x14ac:dyDescent="0.2">
      <c r="A104" s="226" t="s">
        <v>33</v>
      </c>
      <c r="B104" s="142" t="s">
        <v>280</v>
      </c>
      <c r="C104" s="412" t="s">
        <v>281</v>
      </c>
      <c r="D104" s="144">
        <v>76</v>
      </c>
      <c r="E104" s="145" t="s">
        <v>292</v>
      </c>
      <c r="F104" s="146" t="s">
        <v>291</v>
      </c>
      <c r="G104" s="228">
        <v>1</v>
      </c>
      <c r="H104" s="228" t="s">
        <v>47</v>
      </c>
      <c r="I104" s="228">
        <v>1</v>
      </c>
      <c r="J104" s="237">
        <v>12</v>
      </c>
      <c r="K104" s="148">
        <f t="shared" si="10"/>
        <v>880679747</v>
      </c>
      <c r="L104" s="149">
        <v>880679747</v>
      </c>
      <c r="M104" s="360"/>
      <c r="N104" s="360"/>
      <c r="O104" s="360"/>
      <c r="P104" s="360"/>
      <c r="Q104" s="360"/>
      <c r="R104" s="360"/>
      <c r="S104" s="360"/>
      <c r="T104" s="148">
        <f>+U104+V104+W104+X104+Y104+Z104+AA104+AB104</f>
        <v>862544387</v>
      </c>
      <c r="U104" s="414">
        <v>862544387</v>
      </c>
      <c r="V104" s="414"/>
      <c r="W104" s="414"/>
      <c r="X104" s="414"/>
      <c r="Y104" s="150"/>
      <c r="Z104" s="150"/>
      <c r="AA104" s="150"/>
      <c r="AB104" s="152"/>
      <c r="AC104" s="152"/>
      <c r="AD104" s="152"/>
      <c r="AE104" s="152"/>
      <c r="AF104" s="154">
        <v>1</v>
      </c>
      <c r="AG104" s="155" t="s">
        <v>293</v>
      </c>
      <c r="AH104" s="569" t="s">
        <v>40</v>
      </c>
      <c r="AI104" s="569">
        <v>100</v>
      </c>
      <c r="AJ104" s="514">
        <v>0.5</v>
      </c>
      <c r="AK104" s="158">
        <v>43167</v>
      </c>
      <c r="AL104" s="158">
        <v>43456</v>
      </c>
      <c r="AM104" s="1652">
        <v>699954767</v>
      </c>
      <c r="AN104" s="1652">
        <v>699954767</v>
      </c>
      <c r="AO104" s="247" t="s">
        <v>76</v>
      </c>
    </row>
    <row r="105" spans="1:53" s="111" customFormat="1" ht="35.1" customHeight="1" x14ac:dyDescent="0.2">
      <c r="A105" s="561" t="s">
        <v>33</v>
      </c>
      <c r="B105" s="562" t="s">
        <v>280</v>
      </c>
      <c r="C105" s="563" t="s">
        <v>294</v>
      </c>
      <c r="D105" s="564">
        <v>76</v>
      </c>
      <c r="E105" s="372" t="s">
        <v>295</v>
      </c>
      <c r="F105" s="373" t="s">
        <v>296</v>
      </c>
      <c r="G105" s="565">
        <v>10</v>
      </c>
      <c r="H105" s="565" t="s">
        <v>47</v>
      </c>
      <c r="I105" s="565">
        <v>12</v>
      </c>
      <c r="J105" s="413">
        <v>12</v>
      </c>
      <c r="K105" s="376">
        <f t="shared" si="10"/>
        <v>0</v>
      </c>
      <c r="L105" s="613"/>
      <c r="M105" s="378"/>
      <c r="N105" s="378"/>
      <c r="O105" s="378"/>
      <c r="P105" s="378"/>
      <c r="Q105" s="378"/>
      <c r="R105" s="378"/>
      <c r="S105" s="379"/>
      <c r="T105" s="376"/>
      <c r="U105" s="380"/>
      <c r="V105" s="381"/>
      <c r="W105" s="381"/>
      <c r="X105" s="381"/>
      <c r="Y105" s="381"/>
      <c r="Z105" s="381"/>
      <c r="AA105" s="381"/>
      <c r="AB105" s="382"/>
      <c r="AC105" s="382"/>
      <c r="AD105" s="382"/>
      <c r="AE105" s="382"/>
      <c r="AF105" s="474">
        <v>2</v>
      </c>
      <c r="AG105" s="475" t="s">
        <v>297</v>
      </c>
      <c r="AH105" s="567" t="s">
        <v>298</v>
      </c>
      <c r="AI105" s="614">
        <v>1</v>
      </c>
      <c r="AJ105" s="1813">
        <v>0</v>
      </c>
      <c r="AK105" s="478">
        <v>43252</v>
      </c>
      <c r="AL105" s="478">
        <v>43465</v>
      </c>
      <c r="AM105" s="1651">
        <v>48360960</v>
      </c>
      <c r="AN105" s="1651">
        <v>48360960</v>
      </c>
      <c r="AO105" s="388" t="s">
        <v>76</v>
      </c>
    </row>
    <row r="106" spans="1:53" s="111" customFormat="1" ht="35.1" customHeight="1" x14ac:dyDescent="0.2">
      <c r="A106" s="561" t="s">
        <v>33</v>
      </c>
      <c r="B106" s="562" t="s">
        <v>280</v>
      </c>
      <c r="C106" s="563" t="s">
        <v>299</v>
      </c>
      <c r="D106" s="564">
        <v>76</v>
      </c>
      <c r="E106" s="372" t="s">
        <v>300</v>
      </c>
      <c r="F106" s="373" t="s">
        <v>296</v>
      </c>
      <c r="G106" s="565">
        <v>10</v>
      </c>
      <c r="H106" s="565" t="s">
        <v>47</v>
      </c>
      <c r="I106" s="565">
        <v>12</v>
      </c>
      <c r="J106" s="413">
        <v>12</v>
      </c>
      <c r="K106" s="376">
        <f t="shared" si="10"/>
        <v>0</v>
      </c>
      <c r="L106" s="613"/>
      <c r="M106" s="378"/>
      <c r="N106" s="378"/>
      <c r="O106" s="378"/>
      <c r="P106" s="378"/>
      <c r="Q106" s="378"/>
      <c r="R106" s="378"/>
      <c r="S106" s="379"/>
      <c r="T106" s="376"/>
      <c r="U106" s="380"/>
      <c r="V106" s="381"/>
      <c r="W106" s="381"/>
      <c r="X106" s="381"/>
      <c r="Y106" s="381"/>
      <c r="Z106" s="381"/>
      <c r="AA106" s="381"/>
      <c r="AB106" s="382"/>
      <c r="AC106" s="382"/>
      <c r="AD106" s="382"/>
      <c r="AE106" s="382"/>
      <c r="AF106" s="474">
        <v>3</v>
      </c>
      <c r="AG106" s="475" t="s">
        <v>301</v>
      </c>
      <c r="AH106" s="567" t="s">
        <v>298</v>
      </c>
      <c r="AI106" s="614">
        <v>1</v>
      </c>
      <c r="AJ106" s="1813">
        <v>0</v>
      </c>
      <c r="AK106" s="478">
        <v>43376</v>
      </c>
      <c r="AL106" s="478">
        <v>43437</v>
      </c>
      <c r="AM106" s="1651">
        <v>5164020</v>
      </c>
      <c r="AN106" s="1651">
        <v>5164020</v>
      </c>
      <c r="AO106" s="388" t="s">
        <v>76</v>
      </c>
    </row>
    <row r="107" spans="1:53" s="111" customFormat="1" ht="35.1" customHeight="1" x14ac:dyDescent="0.2">
      <c r="A107" s="561" t="s">
        <v>33</v>
      </c>
      <c r="B107" s="562" t="s">
        <v>280</v>
      </c>
      <c r="C107" s="563" t="s">
        <v>302</v>
      </c>
      <c r="D107" s="564">
        <v>76</v>
      </c>
      <c r="E107" s="372" t="s">
        <v>303</v>
      </c>
      <c r="F107" s="373" t="s">
        <v>296</v>
      </c>
      <c r="G107" s="565">
        <v>10</v>
      </c>
      <c r="H107" s="565" t="s">
        <v>47</v>
      </c>
      <c r="I107" s="565">
        <v>12</v>
      </c>
      <c r="J107" s="413">
        <v>12</v>
      </c>
      <c r="K107" s="376">
        <f t="shared" si="10"/>
        <v>0</v>
      </c>
      <c r="L107" s="613"/>
      <c r="M107" s="378"/>
      <c r="N107" s="378"/>
      <c r="O107" s="378"/>
      <c r="P107" s="378"/>
      <c r="Q107" s="378"/>
      <c r="R107" s="378"/>
      <c r="S107" s="379"/>
      <c r="T107" s="376"/>
      <c r="U107" s="380"/>
      <c r="V107" s="381"/>
      <c r="W107" s="381"/>
      <c r="X107" s="381"/>
      <c r="Y107" s="381"/>
      <c r="Z107" s="381"/>
      <c r="AA107" s="381"/>
      <c r="AB107" s="382"/>
      <c r="AC107" s="382"/>
      <c r="AD107" s="382"/>
      <c r="AE107" s="382"/>
      <c r="AF107" s="474">
        <v>4</v>
      </c>
      <c r="AG107" s="475" t="s">
        <v>304</v>
      </c>
      <c r="AH107" s="567" t="s">
        <v>298</v>
      </c>
      <c r="AI107" s="614">
        <v>1</v>
      </c>
      <c r="AJ107" s="1813">
        <v>0</v>
      </c>
      <c r="AK107" s="478">
        <v>43465</v>
      </c>
      <c r="AL107" s="478">
        <v>43830</v>
      </c>
      <c r="AM107" s="1651">
        <v>7200000</v>
      </c>
      <c r="AN107" s="1651">
        <v>7200000</v>
      </c>
      <c r="AO107" s="388" t="s">
        <v>76</v>
      </c>
    </row>
    <row r="108" spans="1:53" s="111" customFormat="1" ht="35.1" customHeight="1" thickBot="1" x14ac:dyDescent="0.25">
      <c r="A108" s="491" t="s">
        <v>33</v>
      </c>
      <c r="B108" s="615" t="s">
        <v>280</v>
      </c>
      <c r="C108" s="616" t="s">
        <v>305</v>
      </c>
      <c r="D108" s="494">
        <v>76</v>
      </c>
      <c r="E108" s="617" t="s">
        <v>303</v>
      </c>
      <c r="F108" s="618" t="s">
        <v>296</v>
      </c>
      <c r="G108" s="497">
        <v>10</v>
      </c>
      <c r="H108" s="497" t="s">
        <v>47</v>
      </c>
      <c r="I108" s="497">
        <v>12</v>
      </c>
      <c r="J108" s="119">
        <v>12</v>
      </c>
      <c r="K108" s="499">
        <f t="shared" si="10"/>
        <v>0</v>
      </c>
      <c r="L108" s="619"/>
      <c r="M108" s="620"/>
      <c r="N108" s="620"/>
      <c r="O108" s="620"/>
      <c r="P108" s="620"/>
      <c r="Q108" s="620"/>
      <c r="R108" s="620"/>
      <c r="S108" s="621"/>
      <c r="T108" s="499"/>
      <c r="U108" s="500"/>
      <c r="V108" s="501"/>
      <c r="W108" s="501"/>
      <c r="X108" s="501"/>
      <c r="Y108" s="501"/>
      <c r="Z108" s="501"/>
      <c r="AA108" s="501"/>
      <c r="AB108" s="502"/>
      <c r="AC108" s="502"/>
      <c r="AD108" s="502"/>
      <c r="AE108" s="502"/>
      <c r="AF108" s="622">
        <v>5</v>
      </c>
      <c r="AG108" s="623" t="s">
        <v>306</v>
      </c>
      <c r="AH108" s="505" t="s">
        <v>154</v>
      </c>
      <c r="AI108" s="506">
        <v>100</v>
      </c>
      <c r="AJ108" s="1814">
        <v>0</v>
      </c>
      <c r="AK108" s="507">
        <v>43313</v>
      </c>
      <c r="AL108" s="507">
        <v>43465</v>
      </c>
      <c r="AM108" s="1657">
        <v>120000000</v>
      </c>
      <c r="AN108" s="1657">
        <v>101864640</v>
      </c>
      <c r="AO108" s="508" t="s">
        <v>76</v>
      </c>
    </row>
    <row r="109" spans="1:53" s="367" customFormat="1" ht="35.1" customHeight="1" thickBot="1" x14ac:dyDescent="0.25">
      <c r="A109" s="226" t="s">
        <v>33</v>
      </c>
      <c r="B109" s="142" t="s">
        <v>280</v>
      </c>
      <c r="C109" s="412" t="s">
        <v>281</v>
      </c>
      <c r="D109" s="144">
        <v>77</v>
      </c>
      <c r="E109" s="145" t="s">
        <v>307</v>
      </c>
      <c r="F109" s="146" t="s">
        <v>308</v>
      </c>
      <c r="G109" s="228">
        <v>1</v>
      </c>
      <c r="H109" s="228" t="s">
        <v>38</v>
      </c>
      <c r="I109" s="228">
        <v>1</v>
      </c>
      <c r="J109" s="119">
        <v>1</v>
      </c>
      <c r="K109" s="148">
        <f t="shared" si="10"/>
        <v>0</v>
      </c>
      <c r="L109" s="149"/>
      <c r="M109" s="360"/>
      <c r="N109" s="360"/>
      <c r="O109" s="624"/>
      <c r="P109" s="360"/>
      <c r="Q109" s="624"/>
      <c r="R109" s="624"/>
      <c r="S109" s="361"/>
      <c r="T109" s="148"/>
      <c r="U109" s="229"/>
      <c r="V109" s="150"/>
      <c r="W109" s="150"/>
      <c r="X109" s="150"/>
      <c r="Y109" s="150"/>
      <c r="Z109" s="150"/>
      <c r="AA109" s="150"/>
      <c r="AB109" s="152"/>
      <c r="AC109" s="152"/>
      <c r="AD109" s="152"/>
      <c r="AE109" s="152"/>
      <c r="AF109" s="154"/>
      <c r="AG109" s="155"/>
      <c r="AH109" s="569"/>
      <c r="AI109" s="625"/>
      <c r="AJ109" s="1815"/>
      <c r="AK109" s="158"/>
      <c r="AL109" s="158"/>
      <c r="AM109" s="1652"/>
      <c r="AN109" s="1652"/>
      <c r="AO109" s="159" t="s">
        <v>76</v>
      </c>
    </row>
    <row r="110" spans="1:53" ht="35.1" customHeight="1" thickBot="1" x14ac:dyDescent="0.3">
      <c r="A110" s="160" t="s">
        <v>33</v>
      </c>
      <c r="B110" s="161" t="s">
        <v>280</v>
      </c>
      <c r="C110" s="558" t="s">
        <v>281</v>
      </c>
      <c r="D110" s="163">
        <v>78</v>
      </c>
      <c r="E110" s="164" t="s">
        <v>309</v>
      </c>
      <c r="F110" s="164" t="s">
        <v>310</v>
      </c>
      <c r="G110" s="165">
        <v>0</v>
      </c>
      <c r="H110" s="165" t="s">
        <v>38</v>
      </c>
      <c r="I110" s="165">
        <v>10</v>
      </c>
      <c r="J110" s="166">
        <v>5</v>
      </c>
      <c r="K110" s="167">
        <f>L110+M110+N110+O110+P110+Q110+R110+S110</f>
        <v>0</v>
      </c>
      <c r="L110" s="182"/>
      <c r="M110" s="183"/>
      <c r="N110" s="183"/>
      <c r="O110" s="183"/>
      <c r="P110" s="183"/>
      <c r="Q110" s="183"/>
      <c r="R110" s="183"/>
      <c r="S110" s="185"/>
      <c r="T110" s="167">
        <f>U110+V110+W110+X110+Y110+Z110+AA110+AB110</f>
        <v>0</v>
      </c>
      <c r="U110" s="182"/>
      <c r="V110" s="183"/>
      <c r="W110" s="183"/>
      <c r="X110" s="183"/>
      <c r="Y110" s="183"/>
      <c r="Z110" s="183"/>
      <c r="AA110" s="183"/>
      <c r="AB110" s="185"/>
      <c r="AC110" s="185"/>
      <c r="AD110" s="185"/>
      <c r="AE110" s="185"/>
      <c r="AF110" s="174">
        <v>1</v>
      </c>
      <c r="AG110" s="1736" t="s">
        <v>311</v>
      </c>
      <c r="AH110" s="175" t="s">
        <v>53</v>
      </c>
      <c r="AI110" s="560">
        <v>4</v>
      </c>
      <c r="AJ110" s="560">
        <v>0</v>
      </c>
      <c r="AK110" s="177">
        <v>43101</v>
      </c>
      <c r="AL110" s="177">
        <v>43465</v>
      </c>
      <c r="AM110" s="1634">
        <v>0</v>
      </c>
      <c r="AN110" s="1634">
        <v>0</v>
      </c>
      <c r="AO110" s="178" t="s">
        <v>68</v>
      </c>
      <c r="AP110" s="179"/>
      <c r="AQ110" s="179"/>
      <c r="AR110" s="179"/>
      <c r="AS110" s="179"/>
      <c r="AT110" s="179"/>
      <c r="AU110" s="179"/>
      <c r="AV110" s="179"/>
      <c r="AW110" s="179"/>
      <c r="AX110" s="179"/>
      <c r="AY110" s="179"/>
      <c r="AZ110" s="179"/>
      <c r="BA110" s="179"/>
    </row>
    <row r="111" spans="1:53" ht="35.1" customHeight="1" thickBot="1" x14ac:dyDescent="0.3">
      <c r="A111" s="417" t="s">
        <v>33</v>
      </c>
      <c r="B111" s="418" t="s">
        <v>280</v>
      </c>
      <c r="C111" s="419" t="s">
        <v>281</v>
      </c>
      <c r="D111" s="163">
        <v>79</v>
      </c>
      <c r="E111" s="626" t="s">
        <v>312</v>
      </c>
      <c r="F111" s="627" t="s">
        <v>313</v>
      </c>
      <c r="G111" s="422">
        <v>4</v>
      </c>
      <c r="H111" s="437" t="s">
        <v>38</v>
      </c>
      <c r="I111" s="437">
        <v>2</v>
      </c>
      <c r="J111" s="551">
        <v>0.5</v>
      </c>
      <c r="K111" s="439">
        <f>+L111+M111+N111+O111+P111+Q111+R111+S111</f>
        <v>31933334</v>
      </c>
      <c r="L111" s="440">
        <v>31933334</v>
      </c>
      <c r="M111" s="441">
        <v>0</v>
      </c>
      <c r="N111" s="441">
        <v>0</v>
      </c>
      <c r="O111" s="441"/>
      <c r="P111" s="441">
        <v>0</v>
      </c>
      <c r="Q111" s="441"/>
      <c r="R111" s="441"/>
      <c r="S111" s="443">
        <v>0</v>
      </c>
      <c r="T111" s="439">
        <f>+U111+V111+W111+X111+Y111+Z111+AA111+AB111</f>
        <v>28600000</v>
      </c>
      <c r="U111" s="440">
        <v>28600000</v>
      </c>
      <c r="V111" s="441"/>
      <c r="W111" s="441"/>
      <c r="X111" s="441"/>
      <c r="Y111" s="441"/>
      <c r="Z111" s="441"/>
      <c r="AA111" s="441"/>
      <c r="AB111" s="443"/>
      <c r="AC111" s="443"/>
      <c r="AD111" s="443"/>
      <c r="AE111" s="443"/>
      <c r="AF111" s="554"/>
      <c r="AG111" s="155" t="s">
        <v>314</v>
      </c>
      <c r="AH111" s="446" t="s">
        <v>53</v>
      </c>
      <c r="AI111" s="447">
        <v>2</v>
      </c>
      <c r="AJ111" s="447">
        <v>2</v>
      </c>
      <c r="AK111" s="448">
        <v>43101</v>
      </c>
      <c r="AL111" s="448">
        <v>43465</v>
      </c>
      <c r="AM111" s="1636">
        <v>31933334</v>
      </c>
      <c r="AN111" s="1636">
        <v>28600000</v>
      </c>
      <c r="AO111" s="449" t="s">
        <v>159</v>
      </c>
    </row>
    <row r="112" spans="1:53" ht="35.1" customHeight="1" x14ac:dyDescent="0.25">
      <c r="A112" s="431" t="s">
        <v>33</v>
      </c>
      <c r="B112" s="432" t="s">
        <v>280</v>
      </c>
      <c r="C112" s="628" t="s">
        <v>281</v>
      </c>
      <c r="D112" s="434">
        <v>80</v>
      </c>
      <c r="E112" s="435" t="s">
        <v>315</v>
      </c>
      <c r="F112" s="549" t="s">
        <v>316</v>
      </c>
      <c r="G112" s="437">
        <v>0</v>
      </c>
      <c r="H112" s="36" t="s">
        <v>38</v>
      </c>
      <c r="I112" s="36">
        <v>3</v>
      </c>
      <c r="J112" s="629">
        <v>1</v>
      </c>
      <c r="K112" s="38">
        <f t="shared" ref="K112:K122" si="11">+L112+M112+N112+O112+P112+Q112+R112+S112</f>
        <v>0</v>
      </c>
      <c r="L112" s="41">
        <v>0</v>
      </c>
      <c r="M112" s="42">
        <v>0</v>
      </c>
      <c r="N112" s="42">
        <v>0</v>
      </c>
      <c r="O112" s="42"/>
      <c r="P112" s="42">
        <v>0</v>
      </c>
      <c r="Q112" s="42"/>
      <c r="R112" s="42"/>
      <c r="S112" s="43">
        <v>0</v>
      </c>
      <c r="T112" s="38">
        <f>+U112+V112+W112+X112+Y112+Z112+AA112+AB112</f>
        <v>0</v>
      </c>
      <c r="U112" s="41"/>
      <c r="V112" s="42"/>
      <c r="W112" s="42"/>
      <c r="X112" s="42"/>
      <c r="Y112" s="42"/>
      <c r="Z112" s="42"/>
      <c r="AA112" s="42"/>
      <c r="AB112" s="43"/>
      <c r="AC112" s="43"/>
      <c r="AD112" s="43"/>
      <c r="AE112" s="43"/>
      <c r="AF112" s="315">
        <v>1</v>
      </c>
      <c r="AG112" s="1735" t="s">
        <v>317</v>
      </c>
      <c r="AH112" s="314" t="s">
        <v>53</v>
      </c>
      <c r="AI112" s="583">
        <v>1</v>
      </c>
      <c r="AJ112" s="583">
        <v>1</v>
      </c>
      <c r="AK112" s="47">
        <v>43133</v>
      </c>
      <c r="AL112" s="47">
        <v>43424</v>
      </c>
      <c r="AM112" s="1642">
        <v>0</v>
      </c>
      <c r="AN112" s="1642">
        <v>0</v>
      </c>
      <c r="AO112" s="48" t="s">
        <v>42</v>
      </c>
    </row>
    <row r="113" spans="1:41" ht="35.1" customHeight="1" thickBot="1" x14ac:dyDescent="0.3">
      <c r="A113" s="458" t="s">
        <v>33</v>
      </c>
      <c r="B113" s="459" t="s">
        <v>280</v>
      </c>
      <c r="C113" s="630" t="s">
        <v>281</v>
      </c>
      <c r="D113" s="461">
        <v>80</v>
      </c>
      <c r="E113" s="462" t="s">
        <v>315</v>
      </c>
      <c r="F113" s="593" t="s">
        <v>316</v>
      </c>
      <c r="G113" s="464">
        <v>0</v>
      </c>
      <c r="H113" s="464" t="s">
        <v>38</v>
      </c>
      <c r="I113" s="464">
        <v>3</v>
      </c>
      <c r="J113" s="465">
        <v>1</v>
      </c>
      <c r="K113" s="76">
        <f t="shared" si="11"/>
        <v>0</v>
      </c>
      <c r="L113" s="77">
        <v>0</v>
      </c>
      <c r="M113" s="78">
        <v>0</v>
      </c>
      <c r="N113" s="78">
        <v>0</v>
      </c>
      <c r="O113" s="78"/>
      <c r="P113" s="78">
        <v>0</v>
      </c>
      <c r="Q113" s="78"/>
      <c r="R113" s="78"/>
      <c r="S113" s="79">
        <v>0</v>
      </c>
      <c r="T113" s="76">
        <f>+U113+V113+W113+X113+Y113+Z113+AA113+AB113</f>
        <v>0</v>
      </c>
      <c r="U113" s="77"/>
      <c r="V113" s="78"/>
      <c r="W113" s="78"/>
      <c r="X113" s="78"/>
      <c r="Y113" s="78"/>
      <c r="Z113" s="78"/>
      <c r="AA113" s="78"/>
      <c r="AB113" s="79"/>
      <c r="AC113" s="79"/>
      <c r="AD113" s="79"/>
      <c r="AE113" s="79"/>
      <c r="AF113" s="595">
        <v>2</v>
      </c>
      <c r="AG113" s="623" t="s">
        <v>318</v>
      </c>
      <c r="AH113" s="469" t="s">
        <v>53</v>
      </c>
      <c r="AI113" s="470">
        <v>1</v>
      </c>
      <c r="AJ113" s="470">
        <v>0</v>
      </c>
      <c r="AK113" s="471">
        <v>43133</v>
      </c>
      <c r="AL113" s="471">
        <v>43424</v>
      </c>
      <c r="AM113" s="1648">
        <v>0</v>
      </c>
      <c r="AN113" s="1648">
        <v>0</v>
      </c>
      <c r="AO113" s="472" t="s">
        <v>42</v>
      </c>
    </row>
    <row r="114" spans="1:41" s="111" customFormat="1" ht="35.1" customHeight="1" thickBot="1" x14ac:dyDescent="0.25">
      <c r="A114" s="226" t="s">
        <v>33</v>
      </c>
      <c r="B114" s="490" t="s">
        <v>319</v>
      </c>
      <c r="C114" s="143" t="s">
        <v>320</v>
      </c>
      <c r="D114" s="144">
        <v>81</v>
      </c>
      <c r="E114" s="372" t="s">
        <v>321</v>
      </c>
      <c r="F114" s="373" t="s">
        <v>322</v>
      </c>
      <c r="G114" s="565">
        <v>0</v>
      </c>
      <c r="H114" s="565" t="s">
        <v>47</v>
      </c>
      <c r="I114" s="565">
        <v>1</v>
      </c>
      <c r="J114" s="413">
        <v>1</v>
      </c>
      <c r="K114" s="376">
        <f t="shared" si="11"/>
        <v>65450000</v>
      </c>
      <c r="L114" s="377">
        <v>65450000</v>
      </c>
      <c r="M114" s="378"/>
      <c r="N114" s="378"/>
      <c r="O114" s="378"/>
      <c r="P114" s="378"/>
      <c r="Q114" s="378"/>
      <c r="R114" s="378"/>
      <c r="S114" s="382"/>
      <c r="T114" s="376">
        <f>+U114+V114+W114+X111+Y111+Z111+AA111+AB111</f>
        <v>65450000</v>
      </c>
      <c r="U114" s="566">
        <v>65450000</v>
      </c>
      <c r="V114" s="566"/>
      <c r="W114" s="566"/>
      <c r="X114" s="566"/>
      <c r="Y114" s="566"/>
      <c r="Z114" s="566"/>
      <c r="AA114" s="566"/>
      <c r="AB114" s="566"/>
      <c r="AC114" s="566"/>
      <c r="AD114" s="382"/>
      <c r="AE114" s="382"/>
      <c r="AF114" s="474">
        <v>1</v>
      </c>
      <c r="AG114" s="475" t="s">
        <v>323</v>
      </c>
      <c r="AH114" s="476" t="s">
        <v>40</v>
      </c>
      <c r="AI114" s="477">
        <v>100</v>
      </c>
      <c r="AJ114" s="477">
        <v>50</v>
      </c>
      <c r="AK114" s="478">
        <v>43101</v>
      </c>
      <c r="AL114" s="478">
        <v>43465</v>
      </c>
      <c r="AM114" s="1647">
        <v>65450000</v>
      </c>
      <c r="AN114" s="1647">
        <v>65450000</v>
      </c>
      <c r="AO114" s="388" t="s">
        <v>76</v>
      </c>
    </row>
    <row r="115" spans="1:41" s="111" customFormat="1" ht="35.1" customHeight="1" thickBot="1" x14ac:dyDescent="0.25">
      <c r="A115" s="88" t="s">
        <v>33</v>
      </c>
      <c r="B115" s="89" t="s">
        <v>319</v>
      </c>
      <c r="C115" s="137" t="s">
        <v>320</v>
      </c>
      <c r="D115" s="91">
        <v>82</v>
      </c>
      <c r="E115" s="631" t="s">
        <v>324</v>
      </c>
      <c r="F115" s="129" t="s">
        <v>325</v>
      </c>
      <c r="G115" s="94">
        <v>1</v>
      </c>
      <c r="H115" s="94" t="s">
        <v>47</v>
      </c>
      <c r="I115" s="94">
        <v>1</v>
      </c>
      <c r="J115" s="95">
        <v>1</v>
      </c>
      <c r="K115" s="130">
        <f t="shared" si="11"/>
        <v>0</v>
      </c>
      <c r="L115" s="131">
        <v>0</v>
      </c>
      <c r="M115" s="132">
        <v>0</v>
      </c>
      <c r="N115" s="132">
        <v>0</v>
      </c>
      <c r="O115" s="206"/>
      <c r="P115" s="132">
        <v>0</v>
      </c>
      <c r="Q115" s="206"/>
      <c r="R115" s="206"/>
      <c r="S115" s="101"/>
      <c r="T115" s="130"/>
      <c r="U115" s="131"/>
      <c r="V115" s="132"/>
      <c r="W115" s="132"/>
      <c r="X115" s="206"/>
      <c r="Y115" s="132"/>
      <c r="Z115" s="206"/>
      <c r="AA115" s="206"/>
      <c r="AB115" s="101"/>
      <c r="AC115" s="101"/>
      <c r="AD115" s="101"/>
      <c r="AE115" s="101"/>
      <c r="AF115" s="102"/>
      <c r="AG115" s="103"/>
      <c r="AH115" s="104"/>
      <c r="AI115" s="134"/>
      <c r="AJ115" s="134"/>
      <c r="AK115" s="107"/>
      <c r="AL115" s="107"/>
      <c r="AM115" s="1634"/>
      <c r="AN115" s="1634"/>
      <c r="AO115" s="108" t="s">
        <v>76</v>
      </c>
    </row>
    <row r="116" spans="1:41" s="111" customFormat="1" ht="35.1" customHeight="1" thickBot="1" x14ac:dyDescent="0.25">
      <c r="A116" s="632" t="s">
        <v>33</v>
      </c>
      <c r="B116" s="89" t="s">
        <v>319</v>
      </c>
      <c r="C116" s="137" t="s">
        <v>320</v>
      </c>
      <c r="D116" s="91">
        <v>83</v>
      </c>
      <c r="E116" s="631" t="s">
        <v>326</v>
      </c>
      <c r="F116" s="129" t="s">
        <v>327</v>
      </c>
      <c r="G116" s="94">
        <v>1</v>
      </c>
      <c r="H116" s="94" t="s">
        <v>47</v>
      </c>
      <c r="I116" s="94">
        <v>1</v>
      </c>
      <c r="J116" s="95">
        <v>1</v>
      </c>
      <c r="K116" s="130">
        <f t="shared" si="11"/>
        <v>0</v>
      </c>
      <c r="L116" s="131"/>
      <c r="M116" s="132"/>
      <c r="N116" s="132"/>
      <c r="O116" s="206"/>
      <c r="P116" s="132"/>
      <c r="Q116" s="206"/>
      <c r="R116" s="206"/>
      <c r="S116" s="101"/>
      <c r="T116" s="130"/>
      <c r="U116" s="131"/>
      <c r="V116" s="132"/>
      <c r="W116" s="132"/>
      <c r="X116" s="206"/>
      <c r="Y116" s="132"/>
      <c r="Z116" s="206"/>
      <c r="AA116" s="206"/>
      <c r="AB116" s="101"/>
      <c r="AC116" s="101"/>
      <c r="AD116" s="101"/>
      <c r="AE116" s="101"/>
      <c r="AF116" s="102"/>
      <c r="AG116" s="103"/>
      <c r="AH116" s="104"/>
      <c r="AI116" s="134"/>
      <c r="AJ116" s="134"/>
      <c r="AK116" s="107"/>
      <c r="AL116" s="107"/>
      <c r="AM116" s="1634"/>
      <c r="AN116" s="1634"/>
      <c r="AO116" s="108" t="s">
        <v>76</v>
      </c>
    </row>
    <row r="117" spans="1:41" s="111" customFormat="1" ht="35.1" customHeight="1" x14ac:dyDescent="0.2">
      <c r="A117" s="226" t="s">
        <v>33</v>
      </c>
      <c r="B117" s="490" t="s">
        <v>319</v>
      </c>
      <c r="C117" s="143" t="s">
        <v>320</v>
      </c>
      <c r="D117" s="144">
        <v>84</v>
      </c>
      <c r="E117" s="145" t="s">
        <v>328</v>
      </c>
      <c r="F117" s="146" t="s">
        <v>329</v>
      </c>
      <c r="G117" s="228">
        <v>1</v>
      </c>
      <c r="H117" s="228" t="s">
        <v>47</v>
      </c>
      <c r="I117" s="228">
        <v>1</v>
      </c>
      <c r="J117" s="147">
        <v>1</v>
      </c>
      <c r="K117" s="148">
        <f t="shared" si="11"/>
        <v>431961809</v>
      </c>
      <c r="L117" s="229">
        <v>431961809</v>
      </c>
      <c r="M117" s="150"/>
      <c r="N117" s="150"/>
      <c r="O117" s="360"/>
      <c r="P117" s="360"/>
      <c r="Q117" s="360"/>
      <c r="R117" s="360"/>
      <c r="S117" s="152"/>
      <c r="T117" s="148">
        <f>+U117+V117+W117+X117+Y117+Z117+AA117+AB117</f>
        <v>431769356</v>
      </c>
      <c r="U117" s="414">
        <v>431769356</v>
      </c>
      <c r="V117" s="153"/>
      <c r="W117" s="153"/>
      <c r="X117" s="153"/>
      <c r="Y117" s="153"/>
      <c r="Z117" s="153"/>
      <c r="AA117" s="153"/>
      <c r="AB117" s="153"/>
      <c r="AC117" s="152"/>
      <c r="AD117" s="152"/>
      <c r="AE117" s="152"/>
      <c r="AF117" s="154">
        <v>1</v>
      </c>
      <c r="AG117" s="155" t="s">
        <v>330</v>
      </c>
      <c r="AH117" s="156" t="s">
        <v>40</v>
      </c>
      <c r="AI117" s="157">
        <v>100</v>
      </c>
      <c r="AJ117" s="157">
        <v>50</v>
      </c>
      <c r="AK117" s="158">
        <v>43101</v>
      </c>
      <c r="AL117" s="158">
        <v>43465</v>
      </c>
      <c r="AM117" s="1652">
        <v>56655000</v>
      </c>
      <c r="AN117" s="1652">
        <v>56655000</v>
      </c>
      <c r="AO117" s="159" t="s">
        <v>76</v>
      </c>
    </row>
    <row r="118" spans="1:41" s="111" customFormat="1" ht="35.1" customHeight="1" x14ac:dyDescent="0.2">
      <c r="A118" s="561" t="s">
        <v>33</v>
      </c>
      <c r="B118" s="633" t="s">
        <v>319</v>
      </c>
      <c r="C118" s="634" t="s">
        <v>320</v>
      </c>
      <c r="D118" s="564">
        <v>84</v>
      </c>
      <c r="E118" s="372" t="s">
        <v>331</v>
      </c>
      <c r="F118" s="373" t="s">
        <v>329</v>
      </c>
      <c r="G118" s="565">
        <v>1</v>
      </c>
      <c r="H118" s="565" t="s">
        <v>47</v>
      </c>
      <c r="I118" s="565">
        <v>1</v>
      </c>
      <c r="J118" s="413">
        <v>1</v>
      </c>
      <c r="K118" s="376">
        <f t="shared" si="11"/>
        <v>0</v>
      </c>
      <c r="L118" s="613"/>
      <c r="M118" s="378"/>
      <c r="N118" s="378"/>
      <c r="O118" s="378"/>
      <c r="P118" s="378"/>
      <c r="Q118" s="378"/>
      <c r="R118" s="378"/>
      <c r="S118" s="379"/>
      <c r="T118" s="376"/>
      <c r="U118" s="613"/>
      <c r="V118" s="378"/>
      <c r="W118" s="378"/>
      <c r="X118" s="378"/>
      <c r="Y118" s="378"/>
      <c r="Z118" s="378"/>
      <c r="AA118" s="378"/>
      <c r="AB118" s="379"/>
      <c r="AC118" s="379"/>
      <c r="AD118" s="379"/>
      <c r="AE118" s="379"/>
      <c r="AF118" s="474">
        <v>2</v>
      </c>
      <c r="AG118" s="475" t="s">
        <v>330</v>
      </c>
      <c r="AH118" s="476" t="s">
        <v>40</v>
      </c>
      <c r="AI118" s="477">
        <v>100</v>
      </c>
      <c r="AJ118" s="477">
        <v>50</v>
      </c>
      <c r="AK118" s="478">
        <v>43296</v>
      </c>
      <c r="AL118" s="478">
        <v>43327</v>
      </c>
      <c r="AM118" s="1651">
        <v>4725000</v>
      </c>
      <c r="AN118" s="1651">
        <v>4725000</v>
      </c>
      <c r="AO118" s="388" t="s">
        <v>76</v>
      </c>
    </row>
    <row r="119" spans="1:41" s="111" customFormat="1" ht="35.1" customHeight="1" x14ac:dyDescent="0.2">
      <c r="A119" s="561" t="s">
        <v>33</v>
      </c>
      <c r="B119" s="633" t="s">
        <v>319</v>
      </c>
      <c r="C119" s="634" t="s">
        <v>320</v>
      </c>
      <c r="D119" s="564">
        <v>84</v>
      </c>
      <c r="E119" s="372" t="s">
        <v>332</v>
      </c>
      <c r="F119" s="373" t="s">
        <v>329</v>
      </c>
      <c r="G119" s="565">
        <v>1</v>
      </c>
      <c r="H119" s="565" t="s">
        <v>47</v>
      </c>
      <c r="I119" s="565">
        <v>1</v>
      </c>
      <c r="J119" s="413">
        <v>1</v>
      </c>
      <c r="K119" s="376">
        <f t="shared" si="11"/>
        <v>0</v>
      </c>
      <c r="L119" s="613"/>
      <c r="M119" s="378"/>
      <c r="N119" s="378"/>
      <c r="O119" s="381"/>
      <c r="P119" s="381">
        <v>0</v>
      </c>
      <c r="Q119" s="381"/>
      <c r="R119" s="381"/>
      <c r="S119" s="382">
        <v>0</v>
      </c>
      <c r="T119" s="376"/>
      <c r="U119" s="380"/>
      <c r="V119" s="381"/>
      <c r="W119" s="381"/>
      <c r="X119" s="381"/>
      <c r="Y119" s="381"/>
      <c r="Z119" s="381"/>
      <c r="AA119" s="381"/>
      <c r="AB119" s="382"/>
      <c r="AC119" s="382"/>
      <c r="AD119" s="382"/>
      <c r="AE119" s="382"/>
      <c r="AF119" s="474">
        <v>3</v>
      </c>
      <c r="AG119" s="475" t="s">
        <v>333</v>
      </c>
      <c r="AH119" s="476" t="s">
        <v>334</v>
      </c>
      <c r="AI119" s="477">
        <v>1</v>
      </c>
      <c r="AJ119" s="477">
        <v>0</v>
      </c>
      <c r="AK119" s="478">
        <v>43101</v>
      </c>
      <c r="AL119" s="478">
        <v>43405</v>
      </c>
      <c r="AM119" s="1651">
        <v>45293109</v>
      </c>
      <c r="AN119" s="1651">
        <v>45293109</v>
      </c>
      <c r="AO119" s="388" t="s">
        <v>76</v>
      </c>
    </row>
    <row r="120" spans="1:41" s="111" customFormat="1" ht="35.1" customHeight="1" x14ac:dyDescent="0.2">
      <c r="A120" s="561" t="s">
        <v>33</v>
      </c>
      <c r="B120" s="633" t="s">
        <v>319</v>
      </c>
      <c r="C120" s="634" t="s">
        <v>320</v>
      </c>
      <c r="D120" s="564">
        <v>84</v>
      </c>
      <c r="E120" s="372" t="s">
        <v>328</v>
      </c>
      <c r="F120" s="373" t="s">
        <v>329</v>
      </c>
      <c r="G120" s="565">
        <v>1</v>
      </c>
      <c r="H120" s="565" t="s">
        <v>47</v>
      </c>
      <c r="I120" s="565">
        <v>1</v>
      </c>
      <c r="J120" s="413">
        <v>1</v>
      </c>
      <c r="K120" s="376">
        <f t="shared" si="11"/>
        <v>0</v>
      </c>
      <c r="L120" s="380"/>
      <c r="M120" s="381">
        <v>0</v>
      </c>
      <c r="N120" s="381">
        <v>0</v>
      </c>
      <c r="O120" s="381"/>
      <c r="P120" s="381"/>
      <c r="Q120" s="381"/>
      <c r="R120" s="381"/>
      <c r="S120" s="382"/>
      <c r="T120" s="376"/>
      <c r="U120" s="380"/>
      <c r="V120" s="381"/>
      <c r="W120" s="381"/>
      <c r="X120" s="381"/>
      <c r="Y120" s="381"/>
      <c r="Z120" s="381"/>
      <c r="AA120" s="381"/>
      <c r="AB120" s="382"/>
      <c r="AC120" s="382"/>
      <c r="AD120" s="382"/>
      <c r="AE120" s="382"/>
      <c r="AF120" s="474">
        <v>4</v>
      </c>
      <c r="AG120" s="475" t="s">
        <v>330</v>
      </c>
      <c r="AH120" s="476" t="s">
        <v>40</v>
      </c>
      <c r="AI120" s="477">
        <v>100</v>
      </c>
      <c r="AJ120" s="477">
        <v>0</v>
      </c>
      <c r="AK120" s="478">
        <v>43431</v>
      </c>
      <c r="AL120" s="478">
        <v>43465</v>
      </c>
      <c r="AM120" s="1651">
        <v>253928500</v>
      </c>
      <c r="AN120" s="1651">
        <v>253928500</v>
      </c>
      <c r="AO120" s="388" t="s">
        <v>76</v>
      </c>
    </row>
    <row r="121" spans="1:41" s="111" customFormat="1" ht="35.1" customHeight="1" x14ac:dyDescent="0.2">
      <c r="A121" s="561" t="s">
        <v>33</v>
      </c>
      <c r="B121" s="633" t="s">
        <v>319</v>
      </c>
      <c r="C121" s="634" t="s">
        <v>320</v>
      </c>
      <c r="D121" s="564">
        <v>84</v>
      </c>
      <c r="E121" s="372" t="s">
        <v>335</v>
      </c>
      <c r="F121" s="373" t="s">
        <v>329</v>
      </c>
      <c r="G121" s="565">
        <v>2</v>
      </c>
      <c r="H121" s="565" t="s">
        <v>47</v>
      </c>
      <c r="I121" s="565">
        <v>1</v>
      </c>
      <c r="J121" s="413">
        <v>1</v>
      </c>
      <c r="K121" s="376">
        <f t="shared" si="11"/>
        <v>0</v>
      </c>
      <c r="L121" s="380"/>
      <c r="M121" s="381"/>
      <c r="N121" s="381"/>
      <c r="O121" s="381"/>
      <c r="P121" s="381"/>
      <c r="Q121" s="381"/>
      <c r="R121" s="381"/>
      <c r="S121" s="382"/>
      <c r="T121" s="376"/>
      <c r="U121" s="380"/>
      <c r="V121" s="381"/>
      <c r="W121" s="381"/>
      <c r="X121" s="381"/>
      <c r="Y121" s="381"/>
      <c r="Z121" s="381"/>
      <c r="AA121" s="381"/>
      <c r="AB121" s="382"/>
      <c r="AC121" s="382"/>
      <c r="AD121" s="382"/>
      <c r="AE121" s="382"/>
      <c r="AF121" s="474">
        <v>5</v>
      </c>
      <c r="AG121" s="475" t="s">
        <v>336</v>
      </c>
      <c r="AH121" s="476" t="s">
        <v>40</v>
      </c>
      <c r="AI121" s="477">
        <v>100</v>
      </c>
      <c r="AJ121" s="477">
        <v>50</v>
      </c>
      <c r="AK121" s="478">
        <v>43221</v>
      </c>
      <c r="AL121" s="478">
        <v>43465</v>
      </c>
      <c r="AM121" s="1647">
        <v>6878200</v>
      </c>
      <c r="AN121" s="1647">
        <v>6878200</v>
      </c>
      <c r="AO121" s="388" t="s">
        <v>76</v>
      </c>
    </row>
    <row r="122" spans="1:41" s="111" customFormat="1" ht="35.1" customHeight="1" thickBot="1" x14ac:dyDescent="0.25">
      <c r="A122" s="561" t="s">
        <v>33</v>
      </c>
      <c r="B122" s="633" t="s">
        <v>319</v>
      </c>
      <c r="C122" s="634" t="s">
        <v>320</v>
      </c>
      <c r="D122" s="564">
        <v>84</v>
      </c>
      <c r="E122" s="372" t="s">
        <v>335</v>
      </c>
      <c r="F122" s="373" t="s">
        <v>329</v>
      </c>
      <c r="G122" s="565">
        <v>1</v>
      </c>
      <c r="H122" s="565" t="s">
        <v>47</v>
      </c>
      <c r="I122" s="565">
        <v>1</v>
      </c>
      <c r="J122" s="413">
        <v>1</v>
      </c>
      <c r="K122" s="376">
        <f t="shared" si="11"/>
        <v>0</v>
      </c>
      <c r="L122" s="380"/>
      <c r="M122" s="381"/>
      <c r="N122" s="381"/>
      <c r="O122" s="381"/>
      <c r="P122" s="381"/>
      <c r="Q122" s="381"/>
      <c r="R122" s="381"/>
      <c r="S122" s="382"/>
      <c r="T122" s="376"/>
      <c r="U122" s="380"/>
      <c r="V122" s="381"/>
      <c r="W122" s="381"/>
      <c r="X122" s="381"/>
      <c r="Y122" s="381"/>
      <c r="Z122" s="381"/>
      <c r="AA122" s="381"/>
      <c r="AB122" s="382"/>
      <c r="AC122" s="382"/>
      <c r="AD122" s="382"/>
      <c r="AE122" s="382"/>
      <c r="AF122" s="474">
        <v>6</v>
      </c>
      <c r="AG122" s="475" t="s">
        <v>337</v>
      </c>
      <c r="AH122" s="476" t="s">
        <v>40</v>
      </c>
      <c r="AI122" s="477">
        <v>101</v>
      </c>
      <c r="AJ122" s="477">
        <v>0</v>
      </c>
      <c r="AK122" s="478">
        <v>43221</v>
      </c>
      <c r="AL122" s="478">
        <v>43465</v>
      </c>
      <c r="AM122" s="1651">
        <v>64482000</v>
      </c>
      <c r="AN122" s="1651">
        <v>64289547</v>
      </c>
      <c r="AO122" s="388" t="s">
        <v>76</v>
      </c>
    </row>
    <row r="123" spans="1:41" ht="35.1" customHeight="1" thickBot="1" x14ac:dyDescent="0.3">
      <c r="A123" s="587" t="s">
        <v>33</v>
      </c>
      <c r="B123" s="588" t="s">
        <v>319</v>
      </c>
      <c r="C123" s="589" t="s">
        <v>320</v>
      </c>
      <c r="D123" s="305">
        <v>85</v>
      </c>
      <c r="E123" s="590" t="s">
        <v>338</v>
      </c>
      <c r="F123" s="306" t="s">
        <v>339</v>
      </c>
      <c r="G123" s="602">
        <v>0</v>
      </c>
      <c r="H123" s="602" t="s">
        <v>38</v>
      </c>
      <c r="I123" s="602">
        <v>30</v>
      </c>
      <c r="J123" s="308">
        <v>8</v>
      </c>
      <c r="K123" s="603">
        <f>+L123+M123+N123+O123+P123+Q123+R123+S1</f>
        <v>38533334</v>
      </c>
      <c r="L123" s="605">
        <v>38533334</v>
      </c>
      <c r="M123" s="606">
        <v>0</v>
      </c>
      <c r="N123" s="606">
        <v>0</v>
      </c>
      <c r="O123" s="635"/>
      <c r="P123" s="606">
        <v>0</v>
      </c>
      <c r="Q123" s="635"/>
      <c r="R123" s="635"/>
      <c r="S123" s="607">
        <v>0</v>
      </c>
      <c r="T123" s="603">
        <f>+U123+V123+W123+X123+Y123+Z123+AA123+AB123</f>
        <v>34773333</v>
      </c>
      <c r="U123" s="605">
        <v>34773333</v>
      </c>
      <c r="V123" s="606"/>
      <c r="W123" s="606"/>
      <c r="X123" s="635"/>
      <c r="Y123" s="606"/>
      <c r="Z123" s="635"/>
      <c r="AA123" s="635"/>
      <c r="AB123" s="607"/>
      <c r="AC123" s="607"/>
      <c r="AD123" s="607"/>
      <c r="AE123" s="607"/>
      <c r="AF123" s="265"/>
      <c r="AG123" s="1727" t="s">
        <v>340</v>
      </c>
      <c r="AH123" s="267" t="s">
        <v>53</v>
      </c>
      <c r="AI123" s="268">
        <v>10</v>
      </c>
      <c r="AJ123" s="268"/>
      <c r="AK123" s="269">
        <v>43101</v>
      </c>
      <c r="AL123" s="269">
        <v>43465</v>
      </c>
      <c r="AM123" s="1639">
        <v>38533334</v>
      </c>
      <c r="AN123" s="1639">
        <v>34773333</v>
      </c>
      <c r="AO123" s="335" t="s">
        <v>159</v>
      </c>
    </row>
    <row r="124" spans="1:41" customFormat="1" ht="35.1" customHeight="1" thickBot="1" x14ac:dyDescent="0.3">
      <c r="A124" s="88" t="s">
        <v>33</v>
      </c>
      <c r="B124" s="89" t="s">
        <v>319</v>
      </c>
      <c r="C124" s="137" t="s">
        <v>320</v>
      </c>
      <c r="D124" s="91">
        <v>86</v>
      </c>
      <c r="E124" s="92" t="s">
        <v>341</v>
      </c>
      <c r="F124" s="93" t="s">
        <v>342</v>
      </c>
      <c r="G124" s="94">
        <v>1</v>
      </c>
      <c r="H124" s="94" t="s">
        <v>47</v>
      </c>
      <c r="I124" s="94">
        <v>1</v>
      </c>
      <c r="J124" s="95">
        <v>1</v>
      </c>
      <c r="K124" s="318">
        <f>+L124+M124+N124+O124+P124+Q124+R124+S124</f>
        <v>70000000</v>
      </c>
      <c r="L124" s="322">
        <v>70000000</v>
      </c>
      <c r="M124" s="132">
        <v>0</v>
      </c>
      <c r="N124" s="132">
        <v>0</v>
      </c>
      <c r="O124" s="206"/>
      <c r="P124" s="132">
        <v>0</v>
      </c>
      <c r="Q124" s="206"/>
      <c r="R124" s="206"/>
      <c r="S124" s="101">
        <v>0</v>
      </c>
      <c r="T124" s="318">
        <f t="shared" ref="T124:T138" si="12">+U124+V124+W124+X124+Y124+Z124+AA124+AB124</f>
        <v>70000000</v>
      </c>
      <c r="U124" s="322">
        <v>70000000</v>
      </c>
      <c r="V124" s="132"/>
      <c r="W124" s="132"/>
      <c r="X124" s="206"/>
      <c r="Y124" s="132"/>
      <c r="Z124" s="206"/>
      <c r="AA124" s="206"/>
      <c r="AB124" s="101"/>
      <c r="AC124" s="101"/>
      <c r="AD124" s="101"/>
      <c r="AE124" s="101"/>
      <c r="AF124" s="102">
        <v>1</v>
      </c>
      <c r="AG124" s="133" t="s">
        <v>343</v>
      </c>
      <c r="AH124" s="323" t="s">
        <v>53</v>
      </c>
      <c r="AI124" s="323">
        <v>530</v>
      </c>
      <c r="AJ124" s="323">
        <v>310</v>
      </c>
      <c r="AK124" s="107">
        <v>43101</v>
      </c>
      <c r="AL124" s="107">
        <v>43465</v>
      </c>
      <c r="AM124" s="1634">
        <v>70000000</v>
      </c>
      <c r="AN124" s="1634">
        <v>70000000</v>
      </c>
      <c r="AO124" s="178" t="s">
        <v>120</v>
      </c>
    </row>
    <row r="125" spans="1:41" customFormat="1" ht="35.1" customHeight="1" thickBot="1" x14ac:dyDescent="0.3">
      <c r="A125" s="636" t="s">
        <v>33</v>
      </c>
      <c r="B125" s="637" t="s">
        <v>319</v>
      </c>
      <c r="C125" s="638" t="s">
        <v>320</v>
      </c>
      <c r="D125" s="639">
        <v>87</v>
      </c>
      <c r="E125" s="631" t="s">
        <v>344</v>
      </c>
      <c r="F125" s="93" t="s">
        <v>345</v>
      </c>
      <c r="G125" s="138">
        <v>0</v>
      </c>
      <c r="H125" s="138" t="s">
        <v>38</v>
      </c>
      <c r="I125" s="138">
        <v>1</v>
      </c>
      <c r="J125" s="95">
        <v>0.25</v>
      </c>
      <c r="K125" s="318">
        <f>+L125+M125+N125+O125+P125+Q125+R125+S125</f>
        <v>0</v>
      </c>
      <c r="L125" s="322">
        <v>0</v>
      </c>
      <c r="M125" s="132">
        <v>0</v>
      </c>
      <c r="N125" s="132">
        <v>0</v>
      </c>
      <c r="O125" s="132"/>
      <c r="P125" s="132">
        <v>0</v>
      </c>
      <c r="Q125" s="132"/>
      <c r="R125" s="132"/>
      <c r="S125" s="101">
        <v>0</v>
      </c>
      <c r="T125" s="318">
        <f t="shared" si="12"/>
        <v>0</v>
      </c>
      <c r="U125" s="322"/>
      <c r="V125" s="132"/>
      <c r="W125" s="132"/>
      <c r="X125" s="132"/>
      <c r="Y125" s="132"/>
      <c r="Z125" s="132"/>
      <c r="AA125" s="132"/>
      <c r="AB125" s="101"/>
      <c r="AC125" s="101"/>
      <c r="AD125" s="101"/>
      <c r="AE125" s="101"/>
      <c r="AF125" s="640"/>
      <c r="AG125" s="103"/>
      <c r="AH125" s="104"/>
      <c r="AI125" s="134"/>
      <c r="AJ125" s="134"/>
      <c r="AK125" s="107"/>
      <c r="AL125" s="107"/>
      <c r="AM125" s="1634"/>
      <c r="AN125" s="1634"/>
      <c r="AO125" s="178" t="s">
        <v>120</v>
      </c>
    </row>
    <row r="126" spans="1:41" customFormat="1" ht="35.1" customHeight="1" thickBot="1" x14ac:dyDescent="0.3">
      <c r="A126" s="325" t="s">
        <v>33</v>
      </c>
      <c r="B126" s="208" t="s">
        <v>346</v>
      </c>
      <c r="C126" s="326" t="s">
        <v>347</v>
      </c>
      <c r="D126" s="210">
        <v>88</v>
      </c>
      <c r="E126" s="211" t="s">
        <v>348</v>
      </c>
      <c r="F126" s="212" t="s">
        <v>349</v>
      </c>
      <c r="G126" s="213">
        <v>2000</v>
      </c>
      <c r="H126" s="213" t="s">
        <v>47</v>
      </c>
      <c r="I126" s="213">
        <v>2000</v>
      </c>
      <c r="J126" s="214">
        <v>2000</v>
      </c>
      <c r="K126" s="328">
        <f>+L126+M126+N126+O126+P126+Q126+R126+S126+123880205</f>
        <v>323880205</v>
      </c>
      <c r="L126" s="333">
        <v>200000000</v>
      </c>
      <c r="M126" s="217">
        <v>0</v>
      </c>
      <c r="N126" s="217">
        <v>0</v>
      </c>
      <c r="O126" s="217"/>
      <c r="P126" s="217">
        <v>0</v>
      </c>
      <c r="Q126" s="217"/>
      <c r="R126" s="217"/>
      <c r="S126" s="219">
        <v>0</v>
      </c>
      <c r="T126" s="328">
        <f t="shared" si="12"/>
        <v>322436205</v>
      </c>
      <c r="U126" s="586">
        <v>322436205</v>
      </c>
      <c r="V126" s="586"/>
      <c r="W126" s="586"/>
      <c r="X126" s="586"/>
      <c r="Y126" s="586"/>
      <c r="Z126" s="586"/>
      <c r="AA126" s="586"/>
      <c r="AB126" s="219"/>
      <c r="AC126" s="219"/>
      <c r="AD126" s="219"/>
      <c r="AE126" s="219"/>
      <c r="AF126" s="220">
        <v>1</v>
      </c>
      <c r="AG126" s="1729" t="s">
        <v>350</v>
      </c>
      <c r="AH126" s="334" t="s">
        <v>351</v>
      </c>
      <c r="AI126" s="334">
        <v>2000</v>
      </c>
      <c r="AJ126" s="334">
        <v>0</v>
      </c>
      <c r="AK126" s="224">
        <v>43101</v>
      </c>
      <c r="AL126" s="224">
        <v>43465</v>
      </c>
      <c r="AM126" s="1638">
        <v>323880205</v>
      </c>
      <c r="AN126" s="1638">
        <v>322436205</v>
      </c>
      <c r="AO126" s="335" t="s">
        <v>120</v>
      </c>
    </row>
    <row r="127" spans="1:41" customFormat="1" ht="35.1" customHeight="1" thickBot="1" x14ac:dyDescent="0.3">
      <c r="A127" s="88" t="s">
        <v>33</v>
      </c>
      <c r="B127" s="136" t="s">
        <v>346</v>
      </c>
      <c r="C127" s="90" t="s">
        <v>347</v>
      </c>
      <c r="D127" s="91">
        <v>89</v>
      </c>
      <c r="E127" s="92" t="s">
        <v>352</v>
      </c>
      <c r="F127" s="93" t="s">
        <v>353</v>
      </c>
      <c r="G127" s="94">
        <v>1</v>
      </c>
      <c r="H127" s="94" t="s">
        <v>47</v>
      </c>
      <c r="I127" s="94">
        <v>6</v>
      </c>
      <c r="J127" s="95">
        <v>0</v>
      </c>
      <c r="K127" s="318">
        <f>+L127+M127+N127+O127+P127+Q127+R127+S127</f>
        <v>0</v>
      </c>
      <c r="L127" s="322">
        <v>0</v>
      </c>
      <c r="M127" s="132">
        <v>0</v>
      </c>
      <c r="N127" s="132">
        <v>0</v>
      </c>
      <c r="O127" s="132"/>
      <c r="P127" s="132">
        <v>0</v>
      </c>
      <c r="Q127" s="132"/>
      <c r="R127" s="132"/>
      <c r="S127" s="101">
        <v>0</v>
      </c>
      <c r="T127" s="318">
        <f t="shared" si="12"/>
        <v>0</v>
      </c>
      <c r="U127" s="322"/>
      <c r="V127" s="132"/>
      <c r="W127" s="132"/>
      <c r="X127" s="132"/>
      <c r="Y127" s="132"/>
      <c r="Z127" s="132"/>
      <c r="AA127" s="132"/>
      <c r="AB127" s="101"/>
      <c r="AC127" s="101"/>
      <c r="AD127" s="101"/>
      <c r="AE127" s="101"/>
      <c r="AF127" s="488"/>
      <c r="AG127" s="1737"/>
      <c r="AH127" s="575"/>
      <c r="AI127" s="488"/>
      <c r="AJ127" s="488"/>
      <c r="AK127" s="641"/>
      <c r="AL127" s="641"/>
      <c r="AM127" s="1658"/>
      <c r="AN127" s="1658"/>
      <c r="AO127" s="178" t="s">
        <v>120</v>
      </c>
    </row>
    <row r="128" spans="1:41" customFormat="1" ht="35.1" customHeight="1" thickBot="1" x14ac:dyDescent="0.3">
      <c r="A128" s="88" t="s">
        <v>33</v>
      </c>
      <c r="B128" s="136" t="s">
        <v>346</v>
      </c>
      <c r="C128" s="90" t="s">
        <v>347</v>
      </c>
      <c r="D128" s="91" t="s">
        <v>354</v>
      </c>
      <c r="E128" s="92" t="s">
        <v>355</v>
      </c>
      <c r="F128" s="93" t="s">
        <v>356</v>
      </c>
      <c r="G128" s="94">
        <v>1</v>
      </c>
      <c r="H128" s="94" t="s">
        <v>47</v>
      </c>
      <c r="I128" s="94">
        <v>4</v>
      </c>
      <c r="J128" s="95">
        <v>4</v>
      </c>
      <c r="K128" s="318">
        <f>+L128+M128+N128+O128+P128+Q128+R128+S128-150000000</f>
        <v>0</v>
      </c>
      <c r="L128" s="322">
        <v>150000000</v>
      </c>
      <c r="M128" s="132">
        <v>0</v>
      </c>
      <c r="N128" s="132">
        <v>0</v>
      </c>
      <c r="O128" s="132"/>
      <c r="P128" s="132">
        <v>0</v>
      </c>
      <c r="Q128" s="132"/>
      <c r="R128" s="132"/>
      <c r="S128" s="642">
        <v>0</v>
      </c>
      <c r="T128" s="318">
        <f t="shared" si="12"/>
        <v>0</v>
      </c>
      <c r="U128" s="643"/>
      <c r="V128" s="132"/>
      <c r="W128" s="132"/>
      <c r="X128" s="132"/>
      <c r="Y128" s="132"/>
      <c r="Z128" s="132"/>
      <c r="AA128" s="132"/>
      <c r="AB128" s="101"/>
      <c r="AC128" s="101"/>
      <c r="AD128" s="101"/>
      <c r="AE128" s="101"/>
      <c r="AF128" s="102">
        <v>1</v>
      </c>
      <c r="AG128" s="133"/>
      <c r="AH128" s="104"/>
      <c r="AI128" s="134"/>
      <c r="AJ128" s="134"/>
      <c r="AK128" s="107"/>
      <c r="AL128" s="107"/>
      <c r="AM128" s="1634"/>
      <c r="AN128" s="1634"/>
      <c r="AO128" s="178" t="s">
        <v>120</v>
      </c>
    </row>
    <row r="129" spans="1:41" customFormat="1" ht="35.1" customHeight="1" thickBot="1" x14ac:dyDescent="0.3">
      <c r="A129" s="88" t="s">
        <v>33</v>
      </c>
      <c r="B129" s="136" t="s">
        <v>346</v>
      </c>
      <c r="C129" s="90" t="s">
        <v>347</v>
      </c>
      <c r="D129" s="91" t="s">
        <v>357</v>
      </c>
      <c r="E129" s="92" t="s">
        <v>358</v>
      </c>
      <c r="F129" s="93" t="s">
        <v>359</v>
      </c>
      <c r="G129" s="94">
        <v>0</v>
      </c>
      <c r="H129" s="94" t="s">
        <v>38</v>
      </c>
      <c r="I129" s="94">
        <v>2</v>
      </c>
      <c r="J129" s="95">
        <v>2</v>
      </c>
      <c r="K129" s="318">
        <f>+L129+M129+N129+O129+P129+Q129+R129+S129</f>
        <v>0</v>
      </c>
      <c r="L129" s="322">
        <v>0</v>
      </c>
      <c r="M129" s="132">
        <v>0</v>
      </c>
      <c r="N129" s="132">
        <v>0</v>
      </c>
      <c r="O129" s="206"/>
      <c r="P129" s="132">
        <v>0</v>
      </c>
      <c r="Q129" s="206"/>
      <c r="R129" s="206"/>
      <c r="S129" s="101">
        <v>0</v>
      </c>
      <c r="T129" s="318">
        <f t="shared" si="12"/>
        <v>0</v>
      </c>
      <c r="U129" s="322"/>
      <c r="V129" s="132"/>
      <c r="W129" s="132"/>
      <c r="X129" s="206"/>
      <c r="Y129" s="132"/>
      <c r="Z129" s="206"/>
      <c r="AA129" s="206"/>
      <c r="AB129" s="101"/>
      <c r="AC129" s="101"/>
      <c r="AD129" s="101"/>
      <c r="AE129" s="101"/>
      <c r="AF129" s="102"/>
      <c r="AG129" s="133"/>
      <c r="AH129" s="104"/>
      <c r="AI129" s="134"/>
      <c r="AJ129" s="134"/>
      <c r="AK129" s="107"/>
      <c r="AL129" s="107"/>
      <c r="AM129" s="1634"/>
      <c r="AN129" s="1634"/>
      <c r="AO129" s="178" t="s">
        <v>120</v>
      </c>
    </row>
    <row r="130" spans="1:41" customFormat="1" ht="35.1" customHeight="1" x14ac:dyDescent="0.25">
      <c r="A130" s="510" t="s">
        <v>33</v>
      </c>
      <c r="B130" s="142" t="s">
        <v>346</v>
      </c>
      <c r="C130" s="412" t="s">
        <v>347</v>
      </c>
      <c r="D130" s="144">
        <v>90</v>
      </c>
      <c r="E130" s="610" t="s">
        <v>360</v>
      </c>
      <c r="F130" s="227" t="s">
        <v>361</v>
      </c>
      <c r="G130" s="228">
        <v>6</v>
      </c>
      <c r="H130" s="228" t="s">
        <v>47</v>
      </c>
      <c r="I130" s="228">
        <v>6</v>
      </c>
      <c r="J130" s="147">
        <v>6</v>
      </c>
      <c r="K130" s="511">
        <f>+L130+M130+N130+O130+P130+Q130+R130+S130</f>
        <v>3611492206</v>
      </c>
      <c r="L130" s="149">
        <v>2406396620</v>
      </c>
      <c r="M130" s="360">
        <v>847153506</v>
      </c>
      <c r="N130" s="360">
        <v>214445645</v>
      </c>
      <c r="O130" s="360"/>
      <c r="P130" s="360"/>
      <c r="Q130" s="360"/>
      <c r="R130" s="360"/>
      <c r="S130" s="360">
        <v>143496435</v>
      </c>
      <c r="T130" s="511">
        <f t="shared" si="12"/>
        <v>3553303875</v>
      </c>
      <c r="U130" s="153">
        <v>2390006789</v>
      </c>
      <c r="V130" s="153">
        <v>847153506</v>
      </c>
      <c r="W130" s="153">
        <v>214445645</v>
      </c>
      <c r="X130" s="153"/>
      <c r="Y130" s="153"/>
      <c r="Z130" s="153"/>
      <c r="AA130" s="153"/>
      <c r="AB130" s="153">
        <v>101697935</v>
      </c>
      <c r="AC130" s="152"/>
      <c r="AD130" s="152"/>
      <c r="AE130" s="152"/>
      <c r="AF130" s="154">
        <v>1</v>
      </c>
      <c r="AG130" s="415" t="s">
        <v>362</v>
      </c>
      <c r="AH130" s="514" t="s">
        <v>40</v>
      </c>
      <c r="AI130" s="514">
        <v>100</v>
      </c>
      <c r="AJ130" s="514">
        <v>50</v>
      </c>
      <c r="AK130" s="158">
        <v>43101</v>
      </c>
      <c r="AL130" s="158">
        <v>43465</v>
      </c>
      <c r="AM130" s="1636">
        <v>165240000</v>
      </c>
      <c r="AN130" s="1636">
        <v>165240000</v>
      </c>
      <c r="AO130" s="449" t="s">
        <v>120</v>
      </c>
    </row>
    <row r="131" spans="1:41" customFormat="1" ht="35.1" customHeight="1" x14ac:dyDescent="0.25">
      <c r="A131" s="644" t="s">
        <v>33</v>
      </c>
      <c r="B131" s="562" t="s">
        <v>346</v>
      </c>
      <c r="C131" s="563" t="s">
        <v>347</v>
      </c>
      <c r="D131" s="564">
        <v>90</v>
      </c>
      <c r="E131" s="645" t="s">
        <v>360</v>
      </c>
      <c r="F131" s="646" t="s">
        <v>361</v>
      </c>
      <c r="G131" s="565">
        <v>6</v>
      </c>
      <c r="H131" s="565" t="s">
        <v>47</v>
      </c>
      <c r="I131" s="565">
        <v>6</v>
      </c>
      <c r="J131" s="413">
        <v>6</v>
      </c>
      <c r="K131" s="647">
        <f>+L131+M131+N131+O131+P131+Q131+R131+S131</f>
        <v>0</v>
      </c>
      <c r="L131" s="648">
        <v>0</v>
      </c>
      <c r="M131" s="378">
        <v>0</v>
      </c>
      <c r="N131" s="378">
        <v>0</v>
      </c>
      <c r="O131" s="649"/>
      <c r="P131" s="378">
        <v>0</v>
      </c>
      <c r="Q131" s="649"/>
      <c r="R131" s="649"/>
      <c r="S131" s="379">
        <v>0</v>
      </c>
      <c r="T131" s="647">
        <f t="shared" si="12"/>
        <v>0</v>
      </c>
      <c r="U131" s="650"/>
      <c r="V131" s="381"/>
      <c r="W131" s="381"/>
      <c r="X131" s="473"/>
      <c r="Y131" s="381"/>
      <c r="Z131" s="473"/>
      <c r="AA131" s="473"/>
      <c r="AB131" s="382"/>
      <c r="AC131" s="382"/>
      <c r="AD131" s="382"/>
      <c r="AE131" s="382"/>
      <c r="AF131" s="474">
        <v>2</v>
      </c>
      <c r="AG131" s="1738" t="s">
        <v>363</v>
      </c>
      <c r="AH131" s="651" t="s">
        <v>40</v>
      </c>
      <c r="AI131" s="651">
        <v>100</v>
      </c>
      <c r="AJ131" s="651">
        <v>0</v>
      </c>
      <c r="AK131" s="478">
        <v>43252</v>
      </c>
      <c r="AL131" s="478">
        <v>43465</v>
      </c>
      <c r="AM131" s="1647">
        <v>497837714</v>
      </c>
      <c r="AN131" s="1647">
        <v>497837714</v>
      </c>
      <c r="AO131" s="68" t="s">
        <v>120</v>
      </c>
    </row>
    <row r="132" spans="1:41" customFormat="1" ht="35.1" customHeight="1" x14ac:dyDescent="0.25">
      <c r="A132" s="644" t="s">
        <v>33</v>
      </c>
      <c r="B132" s="562" t="s">
        <v>346</v>
      </c>
      <c r="C132" s="563" t="s">
        <v>347</v>
      </c>
      <c r="D132" s="564">
        <v>90</v>
      </c>
      <c r="E132" s="645" t="s">
        <v>360</v>
      </c>
      <c r="F132" s="646" t="s">
        <v>361</v>
      </c>
      <c r="G132" s="565">
        <v>6</v>
      </c>
      <c r="H132" s="565" t="s">
        <v>47</v>
      </c>
      <c r="I132" s="565">
        <v>6</v>
      </c>
      <c r="J132" s="413">
        <v>6</v>
      </c>
      <c r="K132" s="647">
        <f>+L132+M132+N132+O132+P132+Q132+R132+S132</f>
        <v>0</v>
      </c>
      <c r="L132" s="648">
        <v>0</v>
      </c>
      <c r="M132" s="378">
        <v>0</v>
      </c>
      <c r="N132" s="378">
        <v>0</v>
      </c>
      <c r="O132" s="649"/>
      <c r="P132" s="378">
        <v>0</v>
      </c>
      <c r="Q132" s="649"/>
      <c r="R132" s="649"/>
      <c r="S132" s="379">
        <v>0</v>
      </c>
      <c r="T132" s="647">
        <f t="shared" si="12"/>
        <v>0</v>
      </c>
      <c r="U132" s="650"/>
      <c r="V132" s="381"/>
      <c r="W132" s="381"/>
      <c r="X132" s="473"/>
      <c r="Y132" s="381"/>
      <c r="Z132" s="473"/>
      <c r="AA132" s="473"/>
      <c r="AB132" s="382"/>
      <c r="AC132" s="382"/>
      <c r="AD132" s="382"/>
      <c r="AE132" s="382"/>
      <c r="AF132" s="474">
        <v>3</v>
      </c>
      <c r="AG132" s="1738" t="s">
        <v>364</v>
      </c>
      <c r="AH132" s="651" t="s">
        <v>87</v>
      </c>
      <c r="AI132" s="651">
        <v>4</v>
      </c>
      <c r="AJ132" s="651">
        <v>0</v>
      </c>
      <c r="AK132" s="478">
        <v>43101</v>
      </c>
      <c r="AL132" s="478">
        <v>43465</v>
      </c>
      <c r="AM132" s="1647"/>
      <c r="AN132" s="1647"/>
      <c r="AO132" s="68" t="s">
        <v>120</v>
      </c>
    </row>
    <row r="133" spans="1:41" customFormat="1" ht="35.1" customHeight="1" x14ac:dyDescent="0.25">
      <c r="A133" s="644" t="s">
        <v>33</v>
      </c>
      <c r="B133" s="562" t="s">
        <v>346</v>
      </c>
      <c r="C133" s="563" t="s">
        <v>347</v>
      </c>
      <c r="D133" s="564">
        <v>90</v>
      </c>
      <c r="E133" s="645" t="s">
        <v>360</v>
      </c>
      <c r="F133" s="646" t="s">
        <v>361</v>
      </c>
      <c r="G133" s="565">
        <v>6</v>
      </c>
      <c r="H133" s="565" t="s">
        <v>47</v>
      </c>
      <c r="I133" s="565">
        <v>6</v>
      </c>
      <c r="J133" s="413">
        <v>6</v>
      </c>
      <c r="K133" s="647">
        <f>+L133+M133+N133+O133+P133+Q133+R133+S133</f>
        <v>0</v>
      </c>
      <c r="L133" s="648">
        <v>0</v>
      </c>
      <c r="M133" s="378">
        <v>0</v>
      </c>
      <c r="N133" s="378">
        <v>0</v>
      </c>
      <c r="O133" s="649"/>
      <c r="P133" s="378">
        <v>0</v>
      </c>
      <c r="Q133" s="649"/>
      <c r="R133" s="649"/>
      <c r="S133" s="379">
        <v>0</v>
      </c>
      <c r="T133" s="647">
        <f t="shared" si="12"/>
        <v>0</v>
      </c>
      <c r="U133" s="650"/>
      <c r="V133" s="381"/>
      <c r="W133" s="381"/>
      <c r="X133" s="473"/>
      <c r="Y133" s="381"/>
      <c r="Z133" s="473"/>
      <c r="AA133" s="473"/>
      <c r="AB133" s="382"/>
      <c r="AC133" s="382"/>
      <c r="AD133" s="382"/>
      <c r="AE133" s="382"/>
      <c r="AF133" s="474">
        <v>4</v>
      </c>
      <c r="AG133" s="1738" t="s">
        <v>365</v>
      </c>
      <c r="AH133" s="651" t="s">
        <v>40</v>
      </c>
      <c r="AI133" s="651">
        <v>100</v>
      </c>
      <c r="AJ133" s="651">
        <v>50</v>
      </c>
      <c r="AK133" s="478">
        <v>43191</v>
      </c>
      <c r="AL133" s="478">
        <v>43465</v>
      </c>
      <c r="AM133" s="1647">
        <v>839569548</v>
      </c>
      <c r="AN133" s="1647">
        <v>781381217</v>
      </c>
      <c r="AO133" s="68" t="s">
        <v>120</v>
      </c>
    </row>
    <row r="134" spans="1:41" customFormat="1" ht="35.1" customHeight="1" x14ac:dyDescent="0.25">
      <c r="A134" s="644" t="s">
        <v>33</v>
      </c>
      <c r="B134" s="562" t="s">
        <v>346</v>
      </c>
      <c r="C134" s="563" t="s">
        <v>347</v>
      </c>
      <c r="D134" s="564">
        <v>90</v>
      </c>
      <c r="E134" s="645" t="s">
        <v>360</v>
      </c>
      <c r="F134" s="646" t="s">
        <v>361</v>
      </c>
      <c r="G134" s="565">
        <v>6</v>
      </c>
      <c r="H134" s="565" t="s">
        <v>47</v>
      </c>
      <c r="I134" s="565">
        <v>6</v>
      </c>
      <c r="J134" s="413">
        <v>6</v>
      </c>
      <c r="K134" s="647">
        <f>+L134+M134+N134+O134+P134+Q134+R134+S134</f>
        <v>0</v>
      </c>
      <c r="L134" s="648">
        <v>0</v>
      </c>
      <c r="M134" s="378">
        <v>0</v>
      </c>
      <c r="N134" s="378">
        <v>0</v>
      </c>
      <c r="O134" s="649"/>
      <c r="P134" s="378">
        <v>0</v>
      </c>
      <c r="Q134" s="649"/>
      <c r="R134" s="649"/>
      <c r="S134" s="379">
        <v>0</v>
      </c>
      <c r="T134" s="647">
        <f t="shared" si="12"/>
        <v>0</v>
      </c>
      <c r="U134" s="650"/>
      <c r="V134" s="381"/>
      <c r="W134" s="381"/>
      <c r="X134" s="473"/>
      <c r="Y134" s="381"/>
      <c r="Z134" s="473"/>
      <c r="AA134" s="473"/>
      <c r="AB134" s="382"/>
      <c r="AC134" s="382"/>
      <c r="AD134" s="382"/>
      <c r="AE134" s="382"/>
      <c r="AF134" s="474">
        <v>5</v>
      </c>
      <c r="AG134" s="1738" t="s">
        <v>366</v>
      </c>
      <c r="AH134" s="651" t="s">
        <v>40</v>
      </c>
      <c r="AI134" s="651">
        <v>100</v>
      </c>
      <c r="AJ134" s="651">
        <v>50</v>
      </c>
      <c r="AK134" s="478">
        <v>43101</v>
      </c>
      <c r="AL134" s="478">
        <v>43465</v>
      </c>
      <c r="AM134" s="1647">
        <v>408941731</v>
      </c>
      <c r="AN134" s="1647">
        <v>408941731</v>
      </c>
      <c r="AO134" s="68" t="s">
        <v>120</v>
      </c>
    </row>
    <row r="135" spans="1:41" customFormat="1" ht="35.1" customHeight="1" x14ac:dyDescent="0.25">
      <c r="A135" s="644" t="s">
        <v>33</v>
      </c>
      <c r="B135" s="562" t="s">
        <v>346</v>
      </c>
      <c r="C135" s="563" t="s">
        <v>347</v>
      </c>
      <c r="D135" s="564">
        <v>90</v>
      </c>
      <c r="E135" s="645" t="s">
        <v>360</v>
      </c>
      <c r="F135" s="646" t="s">
        <v>361</v>
      </c>
      <c r="G135" s="565">
        <v>6</v>
      </c>
      <c r="H135" s="565" t="s">
        <v>47</v>
      </c>
      <c r="I135" s="565">
        <v>6</v>
      </c>
      <c r="J135" s="413">
        <v>6</v>
      </c>
      <c r="K135" s="647">
        <f>+L135+M135+N135+O135+P135+Q135+R135+S135</f>
        <v>0</v>
      </c>
      <c r="L135" s="648">
        <v>0</v>
      </c>
      <c r="M135" s="378">
        <v>0</v>
      </c>
      <c r="N135" s="378">
        <v>0</v>
      </c>
      <c r="O135" s="649"/>
      <c r="P135" s="378">
        <v>0</v>
      </c>
      <c r="Q135" s="649"/>
      <c r="R135" s="649"/>
      <c r="S135" s="379">
        <v>0</v>
      </c>
      <c r="T135" s="647">
        <f t="shared" si="12"/>
        <v>0</v>
      </c>
      <c r="U135" s="650"/>
      <c r="V135" s="381"/>
      <c r="W135" s="381"/>
      <c r="X135" s="473"/>
      <c r="Y135" s="381"/>
      <c r="Z135" s="473"/>
      <c r="AA135" s="473"/>
      <c r="AB135" s="382"/>
      <c r="AC135" s="382"/>
      <c r="AD135" s="382"/>
      <c r="AE135" s="382"/>
      <c r="AF135" s="474">
        <v>6</v>
      </c>
      <c r="AG135" s="1738" t="s">
        <v>367</v>
      </c>
      <c r="AH135" s="651" t="s">
        <v>40</v>
      </c>
      <c r="AI135" s="651">
        <v>100</v>
      </c>
      <c r="AJ135" s="651">
        <v>50</v>
      </c>
      <c r="AK135" s="478">
        <v>43252</v>
      </c>
      <c r="AL135" s="478">
        <v>43465</v>
      </c>
      <c r="AM135" s="1653">
        <v>319402169</v>
      </c>
      <c r="AN135" s="1653">
        <v>319402169</v>
      </c>
      <c r="AO135" s="68" t="s">
        <v>120</v>
      </c>
    </row>
    <row r="136" spans="1:41" customFormat="1" ht="35.1" customHeight="1" x14ac:dyDescent="0.25">
      <c r="A136" s="644" t="s">
        <v>33</v>
      </c>
      <c r="B136" s="562" t="s">
        <v>346</v>
      </c>
      <c r="C136" s="563" t="s">
        <v>347</v>
      </c>
      <c r="D136" s="564">
        <v>90</v>
      </c>
      <c r="E136" s="645" t="s">
        <v>360</v>
      </c>
      <c r="F136" s="646" t="s">
        <v>361</v>
      </c>
      <c r="G136" s="565">
        <v>6</v>
      </c>
      <c r="H136" s="565" t="s">
        <v>47</v>
      </c>
      <c r="I136" s="565">
        <v>6</v>
      </c>
      <c r="J136" s="413">
        <v>6</v>
      </c>
      <c r="K136" s="647"/>
      <c r="L136" s="648"/>
      <c r="M136" s="378"/>
      <c r="N136" s="378"/>
      <c r="O136" s="649"/>
      <c r="P136" s="378"/>
      <c r="Q136" s="649"/>
      <c r="R136" s="649"/>
      <c r="S136" s="379"/>
      <c r="T136" s="647">
        <f t="shared" si="12"/>
        <v>0</v>
      </c>
      <c r="U136" s="650"/>
      <c r="V136" s="381"/>
      <c r="W136" s="381"/>
      <c r="X136" s="473"/>
      <c r="Y136" s="381"/>
      <c r="Z136" s="473"/>
      <c r="AA136" s="473"/>
      <c r="AB136" s="382"/>
      <c r="AC136" s="382"/>
      <c r="AD136" s="382"/>
      <c r="AE136" s="382"/>
      <c r="AF136" s="474">
        <v>7</v>
      </c>
      <c r="AG136" s="1738" t="s">
        <v>368</v>
      </c>
      <c r="AH136" s="651" t="s">
        <v>53</v>
      </c>
      <c r="AI136" s="651">
        <v>1</v>
      </c>
      <c r="AJ136" s="651">
        <v>1</v>
      </c>
      <c r="AK136" s="478">
        <v>43101</v>
      </c>
      <c r="AL136" s="478">
        <v>43465</v>
      </c>
      <c r="AM136" s="1647">
        <v>113344172</v>
      </c>
      <c r="AN136" s="1647">
        <v>113344172</v>
      </c>
      <c r="AO136" s="68" t="s">
        <v>120</v>
      </c>
    </row>
    <row r="137" spans="1:41" customFormat="1" ht="35.1" customHeight="1" x14ac:dyDescent="0.25">
      <c r="A137" s="644" t="s">
        <v>33</v>
      </c>
      <c r="B137" s="562" t="s">
        <v>346</v>
      </c>
      <c r="C137" s="563" t="s">
        <v>347</v>
      </c>
      <c r="D137" s="564">
        <v>90</v>
      </c>
      <c r="E137" s="645" t="s">
        <v>360</v>
      </c>
      <c r="F137" s="646" t="s">
        <v>361</v>
      </c>
      <c r="G137" s="565">
        <v>6</v>
      </c>
      <c r="H137" s="565" t="s">
        <v>47</v>
      </c>
      <c r="I137" s="565">
        <v>6</v>
      </c>
      <c r="J137" s="413">
        <v>6</v>
      </c>
      <c r="K137" s="647">
        <f>+L137+M137+N137+O137+P137+Q137+R137+S137</f>
        <v>0</v>
      </c>
      <c r="L137" s="648">
        <v>0</v>
      </c>
      <c r="M137" s="378">
        <v>0</v>
      </c>
      <c r="N137" s="378">
        <v>0</v>
      </c>
      <c r="O137" s="649"/>
      <c r="P137" s="378">
        <v>0</v>
      </c>
      <c r="Q137" s="649"/>
      <c r="R137" s="649"/>
      <c r="S137" s="379">
        <v>0</v>
      </c>
      <c r="T137" s="647">
        <f t="shared" si="12"/>
        <v>0</v>
      </c>
      <c r="U137" s="650"/>
      <c r="V137" s="381"/>
      <c r="W137" s="381"/>
      <c r="X137" s="473"/>
      <c r="Y137" s="381"/>
      <c r="Z137" s="473"/>
      <c r="AA137" s="473"/>
      <c r="AB137" s="382"/>
      <c r="AC137" s="382"/>
      <c r="AD137" s="382"/>
      <c r="AE137" s="382"/>
      <c r="AF137" s="474">
        <v>8</v>
      </c>
      <c r="AG137" s="1738" t="s">
        <v>369</v>
      </c>
      <c r="AH137" s="651" t="s">
        <v>40</v>
      </c>
      <c r="AI137" s="651">
        <v>100</v>
      </c>
      <c r="AJ137" s="651">
        <v>0</v>
      </c>
      <c r="AK137" s="478">
        <v>43101</v>
      </c>
      <c r="AL137" s="478">
        <v>43465</v>
      </c>
      <c r="AM137" s="1647"/>
      <c r="AN137" s="1647"/>
      <c r="AO137" s="68" t="s">
        <v>120</v>
      </c>
    </row>
    <row r="138" spans="1:41" customFormat="1" ht="35.1" customHeight="1" x14ac:dyDescent="0.25">
      <c r="A138" s="644" t="s">
        <v>33</v>
      </c>
      <c r="B138" s="562" t="s">
        <v>346</v>
      </c>
      <c r="C138" s="563" t="s">
        <v>347</v>
      </c>
      <c r="D138" s="564">
        <v>90</v>
      </c>
      <c r="E138" s="645" t="s">
        <v>360</v>
      </c>
      <c r="F138" s="646" t="s">
        <v>361</v>
      </c>
      <c r="G138" s="565">
        <v>6</v>
      </c>
      <c r="H138" s="565" t="s">
        <v>47</v>
      </c>
      <c r="I138" s="565">
        <v>6</v>
      </c>
      <c r="J138" s="413">
        <v>6</v>
      </c>
      <c r="K138" s="647">
        <f>+L138+M138+N138+O138+P138+Q138+R138+S138</f>
        <v>0</v>
      </c>
      <c r="L138" s="648">
        <v>0</v>
      </c>
      <c r="M138" s="378">
        <v>0</v>
      </c>
      <c r="N138" s="378">
        <v>0</v>
      </c>
      <c r="O138" s="649"/>
      <c r="P138" s="378">
        <v>0</v>
      </c>
      <c r="Q138" s="649"/>
      <c r="R138" s="649"/>
      <c r="S138" s="379">
        <v>0</v>
      </c>
      <c r="T138" s="647">
        <f t="shared" si="12"/>
        <v>0</v>
      </c>
      <c r="U138" s="650"/>
      <c r="V138" s="381"/>
      <c r="W138" s="381"/>
      <c r="X138" s="473"/>
      <c r="Y138" s="381"/>
      <c r="Z138" s="473"/>
      <c r="AA138" s="473"/>
      <c r="AB138" s="382"/>
      <c r="AC138" s="382"/>
      <c r="AD138" s="382"/>
      <c r="AE138" s="382"/>
      <c r="AF138" s="474">
        <v>9</v>
      </c>
      <c r="AG138" s="1738" t="s">
        <v>370</v>
      </c>
      <c r="AH138" s="651" t="s">
        <v>40</v>
      </c>
      <c r="AI138" s="651">
        <v>100</v>
      </c>
      <c r="AJ138" s="651">
        <v>0</v>
      </c>
      <c r="AK138" s="478">
        <v>43101</v>
      </c>
      <c r="AL138" s="478">
        <v>43465</v>
      </c>
      <c r="AM138" s="1647"/>
      <c r="AN138" s="1647"/>
      <c r="AO138" s="68" t="s">
        <v>120</v>
      </c>
    </row>
    <row r="139" spans="1:41" customFormat="1" ht="35.1" customHeight="1" thickBot="1" x14ac:dyDescent="0.3">
      <c r="A139" s="515" t="s">
        <v>33</v>
      </c>
      <c r="B139" s="188" t="s">
        <v>346</v>
      </c>
      <c r="C139" s="572" t="s">
        <v>347</v>
      </c>
      <c r="D139" s="190">
        <v>90</v>
      </c>
      <c r="E139" s="652" t="s">
        <v>371</v>
      </c>
      <c r="F139" s="653" t="s">
        <v>361</v>
      </c>
      <c r="G139" s="193">
        <v>7</v>
      </c>
      <c r="H139" s="193" t="s">
        <v>47</v>
      </c>
      <c r="I139" s="193">
        <v>6</v>
      </c>
      <c r="J139" s="194">
        <v>6</v>
      </c>
      <c r="K139" s="517"/>
      <c r="L139" s="654"/>
      <c r="M139" s="396"/>
      <c r="N139" s="396"/>
      <c r="O139" s="529"/>
      <c r="P139" s="396"/>
      <c r="Q139" s="529"/>
      <c r="R139" s="529"/>
      <c r="S139" s="397"/>
      <c r="T139" s="517"/>
      <c r="U139" s="518"/>
      <c r="V139" s="197"/>
      <c r="W139" s="197"/>
      <c r="X139" s="198"/>
      <c r="Y139" s="197"/>
      <c r="Z139" s="198"/>
      <c r="AA139" s="198"/>
      <c r="AB139" s="199"/>
      <c r="AC139" s="199"/>
      <c r="AD139" s="199"/>
      <c r="AE139" s="199"/>
      <c r="AF139" s="200">
        <v>10</v>
      </c>
      <c r="AG139" s="1732" t="s">
        <v>372</v>
      </c>
      <c r="AH139" s="519" t="s">
        <v>40</v>
      </c>
      <c r="AI139" s="519">
        <v>100</v>
      </c>
      <c r="AJ139" s="519">
        <v>50</v>
      </c>
      <c r="AK139" s="204">
        <v>43191</v>
      </c>
      <c r="AL139" s="204">
        <v>43465</v>
      </c>
      <c r="AM139" s="1637">
        <v>1267156872</v>
      </c>
      <c r="AN139" s="1637">
        <v>1267156872</v>
      </c>
      <c r="AO139" s="87" t="s">
        <v>120</v>
      </c>
    </row>
    <row r="140" spans="1:41" customFormat="1" ht="35.1" customHeight="1" thickBot="1" x14ac:dyDescent="0.3">
      <c r="A140" s="88" t="s">
        <v>33</v>
      </c>
      <c r="B140" s="136" t="s">
        <v>346</v>
      </c>
      <c r="C140" s="90" t="s">
        <v>347</v>
      </c>
      <c r="D140" s="91">
        <v>91</v>
      </c>
      <c r="E140" s="92" t="s">
        <v>373</v>
      </c>
      <c r="F140" s="93" t="s">
        <v>374</v>
      </c>
      <c r="G140" s="94">
        <v>12</v>
      </c>
      <c r="H140" s="94" t="s">
        <v>47</v>
      </c>
      <c r="I140" s="94">
        <v>24</v>
      </c>
      <c r="J140" s="95">
        <v>24</v>
      </c>
      <c r="K140" s="318">
        <f>+L140+M140+N140+O140+P140+Q140+R140+S140</f>
        <v>585226000</v>
      </c>
      <c r="L140" s="655">
        <v>585226000</v>
      </c>
      <c r="M140" s="132">
        <v>0</v>
      </c>
      <c r="N140" s="132">
        <v>0</v>
      </c>
      <c r="O140" s="206"/>
      <c r="P140" s="132">
        <v>0</v>
      </c>
      <c r="Q140" s="206"/>
      <c r="R140" s="206"/>
      <c r="S140" s="101">
        <v>0</v>
      </c>
      <c r="T140" s="318">
        <f t="shared" ref="T140:T162" si="13">+U140+V140+W140+X140+Y140+Z140+AA140+AB140</f>
        <v>585226000</v>
      </c>
      <c r="U140" s="655">
        <v>585226000</v>
      </c>
      <c r="V140" s="100"/>
      <c r="W140" s="100"/>
      <c r="X140" s="100"/>
      <c r="Y140" s="100"/>
      <c r="Z140" s="100"/>
      <c r="AA140" s="100"/>
      <c r="AB140" s="100"/>
      <c r="AC140" s="100"/>
      <c r="AD140" s="100"/>
      <c r="AE140" s="656"/>
      <c r="AF140" s="102">
        <v>1</v>
      </c>
      <c r="AG140" s="133" t="s">
        <v>375</v>
      </c>
      <c r="AH140" s="104" t="s">
        <v>40</v>
      </c>
      <c r="AI140" s="134">
        <v>100</v>
      </c>
      <c r="AJ140" s="134">
        <v>50</v>
      </c>
      <c r="AK140" s="107">
        <v>43101</v>
      </c>
      <c r="AL140" s="107">
        <v>43465</v>
      </c>
      <c r="AM140" s="1634">
        <v>585226000</v>
      </c>
      <c r="AN140" s="1634">
        <v>585226000</v>
      </c>
      <c r="AO140" s="178" t="s">
        <v>120</v>
      </c>
    </row>
    <row r="141" spans="1:41" customFormat="1" ht="35.1" customHeight="1" thickBot="1" x14ac:dyDescent="0.3">
      <c r="A141" s="510" t="s">
        <v>33</v>
      </c>
      <c r="B141" s="142" t="s">
        <v>346</v>
      </c>
      <c r="C141" s="412" t="s">
        <v>347</v>
      </c>
      <c r="D141" s="144">
        <v>92</v>
      </c>
      <c r="E141" s="145" t="s">
        <v>376</v>
      </c>
      <c r="F141" s="146" t="s">
        <v>377</v>
      </c>
      <c r="G141" s="228">
        <v>13</v>
      </c>
      <c r="H141" s="228" t="s">
        <v>47</v>
      </c>
      <c r="I141" s="228">
        <v>20</v>
      </c>
      <c r="J141" s="147">
        <v>20</v>
      </c>
      <c r="K141" s="511">
        <f>+L141+M141+N141+O141+P141+Q141+R141+S141</f>
        <v>171510000</v>
      </c>
      <c r="L141" s="512">
        <v>171510000</v>
      </c>
      <c r="M141" s="150">
        <v>0</v>
      </c>
      <c r="N141" s="150">
        <v>0</v>
      </c>
      <c r="O141" s="513"/>
      <c r="P141" s="150">
        <v>0</v>
      </c>
      <c r="Q141" s="513"/>
      <c r="R141" s="513"/>
      <c r="S141" s="152">
        <v>0</v>
      </c>
      <c r="T141" s="511">
        <f t="shared" si="13"/>
        <v>171510000</v>
      </c>
      <c r="U141" s="512">
        <v>171510000</v>
      </c>
      <c r="V141" s="150">
        <v>0</v>
      </c>
      <c r="W141" s="150">
        <v>0</v>
      </c>
      <c r="X141" s="513"/>
      <c r="Y141" s="150">
        <v>0</v>
      </c>
      <c r="Z141" s="513"/>
      <c r="AA141" s="153"/>
      <c r="AB141" s="153"/>
      <c r="AC141" s="153"/>
      <c r="AD141" s="153"/>
      <c r="AE141" s="152"/>
      <c r="AF141" s="154">
        <v>1</v>
      </c>
      <c r="AG141" s="415" t="s">
        <v>378</v>
      </c>
      <c r="AH141" s="156" t="s">
        <v>40</v>
      </c>
      <c r="AI141" s="157">
        <v>100</v>
      </c>
      <c r="AJ141" s="157">
        <v>50</v>
      </c>
      <c r="AK141" s="158">
        <v>43101</v>
      </c>
      <c r="AL141" s="158">
        <v>43465</v>
      </c>
      <c r="AM141" s="1636">
        <v>171510000</v>
      </c>
      <c r="AN141" s="1636">
        <v>171510000</v>
      </c>
      <c r="AO141" s="449" t="s">
        <v>120</v>
      </c>
    </row>
    <row r="142" spans="1:41" customFormat="1" ht="35.1" customHeight="1" x14ac:dyDescent="0.25">
      <c r="A142" s="336" t="s">
        <v>33</v>
      </c>
      <c r="B142" s="337" t="s">
        <v>346</v>
      </c>
      <c r="C142" s="338" t="s">
        <v>347</v>
      </c>
      <c r="D142" s="339">
        <v>93</v>
      </c>
      <c r="E142" s="657" t="s">
        <v>379</v>
      </c>
      <c r="F142" s="341" t="s">
        <v>380</v>
      </c>
      <c r="G142" s="342">
        <v>1</v>
      </c>
      <c r="H142" s="342" t="s">
        <v>47</v>
      </c>
      <c r="I142" s="342">
        <v>1</v>
      </c>
      <c r="J142" s="343">
        <v>1</v>
      </c>
      <c r="K142" s="344">
        <f>+L142+M142+N142+O142+P142+Q142+R142+S142</f>
        <v>35155890</v>
      </c>
      <c r="L142" s="345">
        <v>35155890</v>
      </c>
      <c r="M142" s="346"/>
      <c r="N142" s="346"/>
      <c r="O142" s="346"/>
      <c r="P142" s="346"/>
      <c r="Q142" s="346"/>
      <c r="R142" s="658"/>
      <c r="S142" s="347">
        <v>0</v>
      </c>
      <c r="T142" s="344">
        <f t="shared" si="13"/>
        <v>35155890</v>
      </c>
      <c r="U142" s="659">
        <v>35155890</v>
      </c>
      <c r="V142" s="660"/>
      <c r="W142" s="660"/>
      <c r="X142" s="658"/>
      <c r="Y142" s="660"/>
      <c r="Z142" s="658"/>
      <c r="AA142" s="658"/>
      <c r="AB142" s="347"/>
      <c r="AC142" s="347"/>
      <c r="AD142" s="347"/>
      <c r="AE142" s="347"/>
      <c r="AF142" s="349">
        <v>1</v>
      </c>
      <c r="AG142" s="1730" t="s">
        <v>381</v>
      </c>
      <c r="AH142" s="661"/>
      <c r="AI142" s="662"/>
      <c r="AJ142" s="662"/>
      <c r="AK142" s="351"/>
      <c r="AL142" s="663"/>
      <c r="AM142" s="1642"/>
      <c r="AN142" s="1659"/>
      <c r="AO142" s="48" t="s">
        <v>120</v>
      </c>
    </row>
    <row r="143" spans="1:41" customFormat="1" ht="35.1" customHeight="1" x14ac:dyDescent="0.25">
      <c r="A143" s="515" t="s">
        <v>33</v>
      </c>
      <c r="B143" s="188" t="s">
        <v>346</v>
      </c>
      <c r="C143" s="572" t="s">
        <v>347</v>
      </c>
      <c r="D143" s="190">
        <v>93</v>
      </c>
      <c r="E143" s="652" t="s">
        <v>379</v>
      </c>
      <c r="F143" s="653" t="s">
        <v>380</v>
      </c>
      <c r="G143" s="193">
        <v>1</v>
      </c>
      <c r="H143" s="193" t="s">
        <v>47</v>
      </c>
      <c r="I143" s="193">
        <v>1</v>
      </c>
      <c r="J143" s="194">
        <v>1</v>
      </c>
      <c r="K143" s="517">
        <f>+L143+M143+N143+O143+P143+Q143+R143+S143</f>
        <v>0</v>
      </c>
      <c r="L143" s="654">
        <v>0</v>
      </c>
      <c r="M143" s="396">
        <v>0</v>
      </c>
      <c r="N143" s="396">
        <v>0</v>
      </c>
      <c r="O143" s="529"/>
      <c r="P143" s="396">
        <v>0</v>
      </c>
      <c r="Q143" s="529"/>
      <c r="R143" s="529"/>
      <c r="S143" s="397">
        <v>0</v>
      </c>
      <c r="T143" s="517">
        <f t="shared" si="13"/>
        <v>0</v>
      </c>
      <c r="U143" s="518"/>
      <c r="V143" s="197"/>
      <c r="W143" s="197"/>
      <c r="X143" s="198"/>
      <c r="Y143" s="197"/>
      <c r="Z143" s="198"/>
      <c r="AA143" s="198"/>
      <c r="AB143" s="199"/>
      <c r="AC143" s="199"/>
      <c r="AD143" s="199"/>
      <c r="AE143" s="199"/>
      <c r="AF143" s="200">
        <v>2</v>
      </c>
      <c r="AG143" s="1732" t="s">
        <v>382</v>
      </c>
      <c r="AH143" s="202" t="s">
        <v>53</v>
      </c>
      <c r="AI143" s="203">
        <v>3</v>
      </c>
      <c r="AJ143" s="203">
        <v>0</v>
      </c>
      <c r="AK143" s="204">
        <v>43101</v>
      </c>
      <c r="AL143" s="204">
        <v>43465</v>
      </c>
      <c r="AM143" s="1636">
        <v>15624840</v>
      </c>
      <c r="AN143" s="1637">
        <v>15624840</v>
      </c>
      <c r="AO143" s="87" t="s">
        <v>120</v>
      </c>
    </row>
    <row r="144" spans="1:41" customFormat="1" ht="35.1" customHeight="1" x14ac:dyDescent="0.25">
      <c r="A144" s="515" t="s">
        <v>33</v>
      </c>
      <c r="B144" s="188" t="s">
        <v>346</v>
      </c>
      <c r="C144" s="572" t="s">
        <v>347</v>
      </c>
      <c r="D144" s="190">
        <v>93</v>
      </c>
      <c r="E144" s="652" t="s">
        <v>379</v>
      </c>
      <c r="F144" s="653" t="s">
        <v>380</v>
      </c>
      <c r="G144" s="193">
        <v>1</v>
      </c>
      <c r="H144" s="193" t="s">
        <v>47</v>
      </c>
      <c r="I144" s="193">
        <v>1</v>
      </c>
      <c r="J144" s="194">
        <v>1</v>
      </c>
      <c r="K144" s="517">
        <f>+L144+M144+N144+O144+P144+Q144+R144+S144</f>
        <v>0</v>
      </c>
      <c r="L144" s="654">
        <v>0</v>
      </c>
      <c r="M144" s="396">
        <v>0</v>
      </c>
      <c r="N144" s="396">
        <v>0</v>
      </c>
      <c r="O144" s="529"/>
      <c r="P144" s="396">
        <v>0</v>
      </c>
      <c r="Q144" s="529"/>
      <c r="R144" s="529"/>
      <c r="S144" s="397">
        <v>0</v>
      </c>
      <c r="T144" s="517">
        <f t="shared" si="13"/>
        <v>0</v>
      </c>
      <c r="U144" s="518"/>
      <c r="V144" s="197"/>
      <c r="W144" s="197"/>
      <c r="X144" s="198"/>
      <c r="Y144" s="197"/>
      <c r="Z144" s="198"/>
      <c r="AA144" s="198"/>
      <c r="AB144" s="199"/>
      <c r="AC144" s="199"/>
      <c r="AD144" s="199"/>
      <c r="AE144" s="199"/>
      <c r="AF144" s="200">
        <v>2</v>
      </c>
      <c r="AG144" s="1732" t="s">
        <v>383</v>
      </c>
      <c r="AH144" s="202" t="s">
        <v>53</v>
      </c>
      <c r="AI144" s="203">
        <v>3</v>
      </c>
      <c r="AJ144" s="203">
        <v>0</v>
      </c>
      <c r="AK144" s="204">
        <v>43101</v>
      </c>
      <c r="AL144" s="204">
        <v>43465</v>
      </c>
      <c r="AM144" s="1636">
        <v>11718630</v>
      </c>
      <c r="AN144" s="1637">
        <v>11718630</v>
      </c>
      <c r="AO144" s="87" t="s">
        <v>120</v>
      </c>
    </row>
    <row r="145" spans="1:41" customFormat="1" ht="35.1" customHeight="1" thickBot="1" x14ac:dyDescent="0.3">
      <c r="A145" s="664" t="s">
        <v>33</v>
      </c>
      <c r="B145" s="615" t="s">
        <v>346</v>
      </c>
      <c r="C145" s="616" t="s">
        <v>347</v>
      </c>
      <c r="D145" s="494">
        <v>93</v>
      </c>
      <c r="E145" s="665" t="s">
        <v>379</v>
      </c>
      <c r="F145" s="666" t="s">
        <v>380</v>
      </c>
      <c r="G145" s="497">
        <v>1</v>
      </c>
      <c r="H145" s="497" t="s">
        <v>47</v>
      </c>
      <c r="I145" s="497">
        <v>1</v>
      </c>
      <c r="J145" s="498">
        <v>1</v>
      </c>
      <c r="K145" s="667">
        <f>+L145+M145+N145+O145+P145+Q145+R145+S145</f>
        <v>0</v>
      </c>
      <c r="L145" s="668">
        <v>0</v>
      </c>
      <c r="M145" s="620">
        <v>0</v>
      </c>
      <c r="N145" s="620">
        <v>0</v>
      </c>
      <c r="O145" s="669"/>
      <c r="P145" s="620">
        <v>0</v>
      </c>
      <c r="Q145" s="669"/>
      <c r="R145" s="669"/>
      <c r="S145" s="621">
        <v>0</v>
      </c>
      <c r="T145" s="667">
        <f t="shared" si="13"/>
        <v>0</v>
      </c>
      <c r="U145" s="670"/>
      <c r="V145" s="501"/>
      <c r="W145" s="501"/>
      <c r="X145" s="671"/>
      <c r="Y145" s="501"/>
      <c r="Z145" s="671"/>
      <c r="AA145" s="671"/>
      <c r="AB145" s="502"/>
      <c r="AC145" s="502"/>
      <c r="AD145" s="502"/>
      <c r="AE145" s="502"/>
      <c r="AF145" s="622">
        <v>2</v>
      </c>
      <c r="AG145" s="1739" t="s">
        <v>384</v>
      </c>
      <c r="AH145" s="505" t="s">
        <v>53</v>
      </c>
      <c r="AI145" s="506">
        <v>3</v>
      </c>
      <c r="AJ145" s="506">
        <v>0</v>
      </c>
      <c r="AK145" s="507">
        <v>43101</v>
      </c>
      <c r="AL145" s="507">
        <v>43465</v>
      </c>
      <c r="AM145" s="1635">
        <v>7812420</v>
      </c>
      <c r="AN145" s="1648">
        <v>7812420</v>
      </c>
      <c r="AO145" s="472" t="s">
        <v>120</v>
      </c>
    </row>
    <row r="146" spans="1:41" customFormat="1" ht="35.1" customHeight="1" thickBot="1" x14ac:dyDescent="0.3">
      <c r="A146" s="510" t="s">
        <v>33</v>
      </c>
      <c r="B146" s="142" t="s">
        <v>346</v>
      </c>
      <c r="C146" s="412" t="s">
        <v>347</v>
      </c>
      <c r="D146" s="144">
        <v>94</v>
      </c>
      <c r="E146" s="610" t="s">
        <v>385</v>
      </c>
      <c r="F146" s="227" t="s">
        <v>386</v>
      </c>
      <c r="G146" s="228">
        <v>6</v>
      </c>
      <c r="H146" s="228" t="s">
        <v>47</v>
      </c>
      <c r="I146" s="228">
        <v>6</v>
      </c>
      <c r="J146" s="147">
        <v>6</v>
      </c>
      <c r="K146" s="511">
        <f>+L146+M146+N146+O146+P146+Q146+R146+S146</f>
        <v>70920000</v>
      </c>
      <c r="L146" s="512">
        <v>70920000</v>
      </c>
      <c r="M146" s="150"/>
      <c r="N146" s="150"/>
      <c r="O146" s="513"/>
      <c r="P146" s="150"/>
      <c r="Q146" s="513"/>
      <c r="R146" s="513"/>
      <c r="S146" s="152">
        <v>0</v>
      </c>
      <c r="T146" s="511">
        <f t="shared" si="13"/>
        <v>70920000</v>
      </c>
      <c r="U146" s="512">
        <v>70920000</v>
      </c>
      <c r="V146" s="150"/>
      <c r="W146" s="150"/>
      <c r="X146" s="513"/>
      <c r="Y146" s="150"/>
      <c r="Z146" s="153"/>
      <c r="AA146" s="153"/>
      <c r="AB146" s="153"/>
      <c r="AC146" s="153"/>
      <c r="AD146" s="153"/>
      <c r="AE146" s="152"/>
      <c r="AF146" s="154">
        <v>1</v>
      </c>
      <c r="AG146" s="415" t="s">
        <v>387</v>
      </c>
      <c r="AH146" s="156" t="s">
        <v>388</v>
      </c>
      <c r="AI146" s="157">
        <v>7</v>
      </c>
      <c r="AJ146" s="157">
        <v>7</v>
      </c>
      <c r="AK146" s="158">
        <v>43101</v>
      </c>
      <c r="AL146" s="158">
        <v>43465</v>
      </c>
      <c r="AM146" s="1636">
        <v>70920000</v>
      </c>
      <c r="AN146" s="1636">
        <v>70920000</v>
      </c>
      <c r="AO146" s="449" t="s">
        <v>120</v>
      </c>
    </row>
    <row r="147" spans="1:41" customFormat="1" ht="35.1" customHeight="1" thickBot="1" x14ac:dyDescent="0.3">
      <c r="A147" s="230" t="s">
        <v>33</v>
      </c>
      <c r="B147" s="231" t="s">
        <v>346</v>
      </c>
      <c r="C147" s="479" t="s">
        <v>347</v>
      </c>
      <c r="D147" s="233">
        <v>95</v>
      </c>
      <c r="E147" s="672" t="s">
        <v>389</v>
      </c>
      <c r="F147" s="235" t="s">
        <v>390</v>
      </c>
      <c r="G147" s="236">
        <v>1</v>
      </c>
      <c r="H147" s="236" t="s">
        <v>47</v>
      </c>
      <c r="I147" s="236">
        <v>1</v>
      </c>
      <c r="J147" s="237">
        <v>1</v>
      </c>
      <c r="K147" s="481">
        <f>+L147+M147+N147+O147+P147+Q147+R147+S147</f>
        <v>601182668</v>
      </c>
      <c r="L147" s="673"/>
      <c r="M147" s="483">
        <v>601182668</v>
      </c>
      <c r="N147" s="483"/>
      <c r="O147" s="674"/>
      <c r="P147" s="483"/>
      <c r="Q147" s="674"/>
      <c r="R147" s="674"/>
      <c r="S147" s="675">
        <v>0</v>
      </c>
      <c r="T147" s="481">
        <f t="shared" si="13"/>
        <v>601182668</v>
      </c>
      <c r="U147" s="485"/>
      <c r="V147" s="240">
        <v>601182668</v>
      </c>
      <c r="W147" s="240"/>
      <c r="X147" s="484"/>
      <c r="Y147" s="240"/>
      <c r="Z147" s="484"/>
      <c r="AA147" s="484"/>
      <c r="AB147" s="241"/>
      <c r="AC147" s="241"/>
      <c r="AD147" s="241"/>
      <c r="AE147" s="241"/>
      <c r="AF147" s="486"/>
      <c r="AG147" s="1731" t="s">
        <v>391</v>
      </c>
      <c r="AH147" s="244"/>
      <c r="AI147" s="245"/>
      <c r="AJ147" s="245"/>
      <c r="AK147" s="246"/>
      <c r="AL147" s="246"/>
      <c r="AM147" s="1639">
        <v>601182668</v>
      </c>
      <c r="AN147" s="1639">
        <v>601182668</v>
      </c>
      <c r="AO147" s="270" t="s">
        <v>120</v>
      </c>
    </row>
    <row r="148" spans="1:41" customFormat="1" ht="35.1" customHeight="1" thickBot="1" x14ac:dyDescent="0.3">
      <c r="A148" s="88" t="s">
        <v>33</v>
      </c>
      <c r="B148" s="136" t="s">
        <v>346</v>
      </c>
      <c r="C148" s="90" t="s">
        <v>347</v>
      </c>
      <c r="D148" s="91">
        <v>96</v>
      </c>
      <c r="E148" s="92" t="s">
        <v>392</v>
      </c>
      <c r="F148" s="93" t="s">
        <v>393</v>
      </c>
      <c r="G148" s="94">
        <v>82</v>
      </c>
      <c r="H148" s="94" t="s">
        <v>38</v>
      </c>
      <c r="I148" s="94">
        <v>200</v>
      </c>
      <c r="J148" s="95">
        <v>0</v>
      </c>
      <c r="K148" s="318">
        <f>+L148+M148+N148+O148+P148+Q148+R148+S148</f>
        <v>0</v>
      </c>
      <c r="L148" s="319">
        <v>0</v>
      </c>
      <c r="M148" s="320">
        <v>0</v>
      </c>
      <c r="N148" s="320">
        <v>0</v>
      </c>
      <c r="O148" s="324"/>
      <c r="P148" s="320">
        <v>0</v>
      </c>
      <c r="Q148" s="324"/>
      <c r="R148" s="324"/>
      <c r="S148" s="321">
        <v>0</v>
      </c>
      <c r="T148" s="318">
        <f t="shared" si="13"/>
        <v>0</v>
      </c>
      <c r="U148" s="322"/>
      <c r="V148" s="132"/>
      <c r="W148" s="132"/>
      <c r="X148" s="206"/>
      <c r="Y148" s="132"/>
      <c r="Z148" s="206"/>
      <c r="AA148" s="206"/>
      <c r="AB148" s="101"/>
      <c r="AC148" s="101"/>
      <c r="AD148" s="101"/>
      <c r="AE148" s="101"/>
      <c r="AF148" s="102"/>
      <c r="AG148" s="133"/>
      <c r="AH148" s="104"/>
      <c r="AI148" s="134"/>
      <c r="AJ148" s="134"/>
      <c r="AK148" s="107"/>
      <c r="AL148" s="107"/>
      <c r="AM148" s="1634"/>
      <c r="AN148" s="1634"/>
      <c r="AO148" s="178" t="s">
        <v>120</v>
      </c>
    </row>
    <row r="149" spans="1:41" customFormat="1" ht="35.1" customHeight="1" thickBot="1" x14ac:dyDescent="0.3">
      <c r="A149" s="88" t="s">
        <v>33</v>
      </c>
      <c r="B149" s="136" t="s">
        <v>346</v>
      </c>
      <c r="C149" s="90" t="s">
        <v>347</v>
      </c>
      <c r="D149" s="91" t="s">
        <v>394</v>
      </c>
      <c r="E149" s="92" t="s">
        <v>395</v>
      </c>
      <c r="F149" s="93" t="s">
        <v>396</v>
      </c>
      <c r="G149" s="94">
        <v>82</v>
      </c>
      <c r="H149" s="94" t="s">
        <v>47</v>
      </c>
      <c r="I149" s="94">
        <v>82</v>
      </c>
      <c r="J149" s="95">
        <v>82</v>
      </c>
      <c r="K149" s="318">
        <f>+L149+M149+N149+O149+P149+Q149+R149+S149-150000000</f>
        <v>0</v>
      </c>
      <c r="L149" s="322">
        <v>150000000</v>
      </c>
      <c r="M149" s="132">
        <v>0</v>
      </c>
      <c r="N149" s="132">
        <v>0</v>
      </c>
      <c r="O149" s="206"/>
      <c r="P149" s="132">
        <v>0</v>
      </c>
      <c r="Q149" s="206"/>
      <c r="R149" s="206"/>
      <c r="S149" s="101">
        <v>0</v>
      </c>
      <c r="T149" s="318">
        <f t="shared" si="13"/>
        <v>0</v>
      </c>
      <c r="U149" s="322"/>
      <c r="V149" s="132"/>
      <c r="W149" s="132"/>
      <c r="X149" s="206"/>
      <c r="Y149" s="132"/>
      <c r="Z149" s="206"/>
      <c r="AA149" s="206"/>
      <c r="AB149" s="101"/>
      <c r="AC149" s="101"/>
      <c r="AD149" s="101"/>
      <c r="AE149" s="101"/>
      <c r="AF149" s="102"/>
      <c r="AG149" s="133"/>
      <c r="AH149" s="323"/>
      <c r="AI149" s="323"/>
      <c r="AJ149" s="323"/>
      <c r="AK149" s="107"/>
      <c r="AL149" s="107"/>
      <c r="AM149" s="1634"/>
      <c r="AN149" s="1634"/>
      <c r="AO149" s="178" t="s">
        <v>120</v>
      </c>
    </row>
    <row r="150" spans="1:41" customFormat="1" ht="35.1" customHeight="1" thickBot="1" x14ac:dyDescent="0.3">
      <c r="A150" s="248" t="s">
        <v>33</v>
      </c>
      <c r="B150" s="249" t="s">
        <v>346</v>
      </c>
      <c r="C150" s="114" t="s">
        <v>347</v>
      </c>
      <c r="D150" s="115" t="s">
        <v>397</v>
      </c>
      <c r="E150" s="116" t="s">
        <v>398</v>
      </c>
      <c r="F150" s="117" t="s">
        <v>399</v>
      </c>
      <c r="G150" s="118">
        <v>82</v>
      </c>
      <c r="H150" s="118" t="s">
        <v>38</v>
      </c>
      <c r="I150" s="118">
        <v>118</v>
      </c>
      <c r="J150" s="119">
        <v>30</v>
      </c>
      <c r="K150" s="676">
        <f>+L150+M150+N150+O150+P150+Q150+R150+S150</f>
        <v>0</v>
      </c>
      <c r="L150" s="677">
        <v>0</v>
      </c>
      <c r="M150" s="678">
        <v>0</v>
      </c>
      <c r="N150" s="678">
        <v>0</v>
      </c>
      <c r="O150" s="679"/>
      <c r="P150" s="678">
        <v>0</v>
      </c>
      <c r="Q150" s="679"/>
      <c r="R150" s="679"/>
      <c r="S150" s="680">
        <v>0</v>
      </c>
      <c r="T150" s="676">
        <f t="shared" si="13"/>
        <v>0</v>
      </c>
      <c r="U150" s="681"/>
      <c r="V150" s="121"/>
      <c r="W150" s="121"/>
      <c r="X150" s="682"/>
      <c r="Y150" s="121"/>
      <c r="Z150" s="682"/>
      <c r="AA150" s="682"/>
      <c r="AB150" s="122"/>
      <c r="AC150" s="122"/>
      <c r="AD150" s="122"/>
      <c r="AE150" s="122"/>
      <c r="AF150" s="123"/>
      <c r="AG150" s="124"/>
      <c r="AH150" s="683"/>
      <c r="AI150" s="683"/>
      <c r="AJ150" s="683"/>
      <c r="AK150" s="127"/>
      <c r="AL150" s="127"/>
      <c r="AM150" s="1635"/>
      <c r="AN150" s="1635"/>
      <c r="AO150" s="684" t="s">
        <v>120</v>
      </c>
    </row>
    <row r="151" spans="1:41" customFormat="1" ht="35.1" customHeight="1" thickBot="1" x14ac:dyDescent="0.3">
      <c r="A151" s="325" t="s">
        <v>33</v>
      </c>
      <c r="B151" s="208" t="s">
        <v>346</v>
      </c>
      <c r="C151" s="326" t="s">
        <v>347</v>
      </c>
      <c r="D151" s="210">
        <v>97</v>
      </c>
      <c r="E151" s="685" t="s">
        <v>400</v>
      </c>
      <c r="F151" s="327" t="s">
        <v>401</v>
      </c>
      <c r="G151" s="213">
        <v>0</v>
      </c>
      <c r="H151" s="213" t="s">
        <v>38</v>
      </c>
      <c r="I151" s="213">
        <v>1</v>
      </c>
      <c r="J151" s="214">
        <v>0.33</v>
      </c>
      <c r="K151" s="328">
        <f>+L151+M151+N151+O151+P151+Q151+R151+S151</f>
        <v>0</v>
      </c>
      <c r="L151" s="329">
        <v>0</v>
      </c>
      <c r="M151" s="330">
        <v>0</v>
      </c>
      <c r="N151" s="330">
        <v>0</v>
      </c>
      <c r="O151" s="331"/>
      <c r="P151" s="330">
        <v>0</v>
      </c>
      <c r="Q151" s="331"/>
      <c r="R151" s="331"/>
      <c r="S151" s="332">
        <v>0</v>
      </c>
      <c r="T151" s="328">
        <f t="shared" si="13"/>
        <v>0</v>
      </c>
      <c r="U151" s="333"/>
      <c r="V151" s="217"/>
      <c r="W151" s="217"/>
      <c r="X151" s="218"/>
      <c r="Y151" s="217"/>
      <c r="Z151" s="218"/>
      <c r="AA151" s="218"/>
      <c r="AB151" s="219"/>
      <c r="AC151" s="219"/>
      <c r="AD151" s="219"/>
      <c r="AE151" s="219"/>
      <c r="AF151" s="220"/>
      <c r="AG151" s="1729"/>
      <c r="AH151" s="222"/>
      <c r="AI151" s="223"/>
      <c r="AJ151" s="223"/>
      <c r="AK151" s="224"/>
      <c r="AL151" s="224"/>
      <c r="AM151" s="1638"/>
      <c r="AN151" s="1638"/>
      <c r="AO151" s="335" t="s">
        <v>120</v>
      </c>
    </row>
    <row r="152" spans="1:41" customFormat="1" ht="35.1" customHeight="1" thickBot="1" x14ac:dyDescent="0.3">
      <c r="A152" s="336" t="s">
        <v>33</v>
      </c>
      <c r="B152" s="337" t="s">
        <v>346</v>
      </c>
      <c r="C152" s="338" t="s">
        <v>347</v>
      </c>
      <c r="D152" s="339">
        <v>98</v>
      </c>
      <c r="E152" s="657" t="s">
        <v>402</v>
      </c>
      <c r="F152" s="341" t="s">
        <v>403</v>
      </c>
      <c r="G152" s="342">
        <v>0</v>
      </c>
      <c r="H152" s="342" t="s">
        <v>47</v>
      </c>
      <c r="I152" s="342">
        <v>1</v>
      </c>
      <c r="J152" s="343">
        <v>1</v>
      </c>
      <c r="K152" s="344">
        <f>+L152+M152+N152+O152+P152+Q152+R152+S152+230000000</f>
        <v>430000000</v>
      </c>
      <c r="L152" s="659">
        <v>200000000</v>
      </c>
      <c r="M152" s="660">
        <v>0</v>
      </c>
      <c r="N152" s="660">
        <v>0</v>
      </c>
      <c r="O152" s="658"/>
      <c r="P152" s="660">
        <v>0</v>
      </c>
      <c r="Q152" s="658"/>
      <c r="R152" s="658"/>
      <c r="S152" s="347">
        <v>0</v>
      </c>
      <c r="T152" s="344">
        <f t="shared" si="13"/>
        <v>430000000</v>
      </c>
      <c r="U152" s="566">
        <v>430000000</v>
      </c>
      <c r="V152" s="566"/>
      <c r="W152" s="566"/>
      <c r="X152" s="566"/>
      <c r="Y152" s="566"/>
      <c r="Z152" s="566"/>
      <c r="AA152" s="566"/>
      <c r="AB152" s="566"/>
      <c r="AC152" s="566"/>
      <c r="AD152" s="566"/>
      <c r="AE152" s="347"/>
      <c r="AF152" s="349">
        <v>1</v>
      </c>
      <c r="AG152" s="1732" t="s">
        <v>404</v>
      </c>
      <c r="AH152" s="202" t="s">
        <v>40</v>
      </c>
      <c r="AI152" s="203">
        <v>100</v>
      </c>
      <c r="AJ152" s="203">
        <v>50</v>
      </c>
      <c r="AK152" s="204">
        <v>43101</v>
      </c>
      <c r="AL152" s="204">
        <v>43465</v>
      </c>
      <c r="AM152" s="1637">
        <v>430000000</v>
      </c>
      <c r="AN152" s="1637">
        <v>430000000</v>
      </c>
      <c r="AO152" s="48" t="s">
        <v>120</v>
      </c>
    </row>
    <row r="153" spans="1:41" customFormat="1" ht="35.1" customHeight="1" thickBot="1" x14ac:dyDescent="0.3">
      <c r="A153" s="88" t="s">
        <v>33</v>
      </c>
      <c r="B153" s="136" t="s">
        <v>346</v>
      </c>
      <c r="C153" s="90" t="s">
        <v>347</v>
      </c>
      <c r="D153" s="91">
        <v>99</v>
      </c>
      <c r="E153" s="631" t="s">
        <v>405</v>
      </c>
      <c r="F153" s="129" t="s">
        <v>406</v>
      </c>
      <c r="G153" s="94">
        <v>250</v>
      </c>
      <c r="H153" s="94" t="s">
        <v>47</v>
      </c>
      <c r="I153" s="94">
        <v>250</v>
      </c>
      <c r="J153" s="95">
        <v>250</v>
      </c>
      <c r="K153" s="318">
        <f>+L153+M153+N153+O153+P153+Q153+R153+S153+200000000</f>
        <v>200000000</v>
      </c>
      <c r="L153" s="322">
        <v>0</v>
      </c>
      <c r="M153" s="132">
        <v>0</v>
      </c>
      <c r="N153" s="132">
        <v>0</v>
      </c>
      <c r="O153" s="206"/>
      <c r="P153" s="132">
        <v>0</v>
      </c>
      <c r="Q153" s="206"/>
      <c r="R153" s="206"/>
      <c r="S153" s="101">
        <v>0</v>
      </c>
      <c r="T153" s="318">
        <f t="shared" si="13"/>
        <v>200000000</v>
      </c>
      <c r="U153" s="100">
        <v>200000000</v>
      </c>
      <c r="V153" s="100"/>
      <c r="W153" s="100"/>
      <c r="X153" s="100"/>
      <c r="Y153" s="100"/>
      <c r="Z153" s="100"/>
      <c r="AA153" s="100"/>
      <c r="AB153" s="100"/>
      <c r="AC153" s="100"/>
      <c r="AD153" s="100"/>
      <c r="AE153" s="101"/>
      <c r="AF153" s="102"/>
      <c r="AG153" s="133" t="s">
        <v>407</v>
      </c>
      <c r="AH153" s="104" t="s">
        <v>40</v>
      </c>
      <c r="AI153" s="134">
        <v>100</v>
      </c>
      <c r="AJ153" s="134">
        <v>50</v>
      </c>
      <c r="AK153" s="107">
        <v>43101</v>
      </c>
      <c r="AL153" s="107">
        <v>43465</v>
      </c>
      <c r="AM153" s="1634">
        <v>200000000</v>
      </c>
      <c r="AN153" s="1634">
        <v>200000000</v>
      </c>
      <c r="AO153" s="178" t="s">
        <v>120</v>
      </c>
    </row>
    <row r="154" spans="1:41" s="686" customFormat="1" ht="35.1" customHeight="1" thickBot="1" x14ac:dyDescent="0.3">
      <c r="A154" s="88" t="s">
        <v>33</v>
      </c>
      <c r="B154" s="136" t="s">
        <v>346</v>
      </c>
      <c r="C154" s="137" t="s">
        <v>408</v>
      </c>
      <c r="D154" s="91">
        <v>100</v>
      </c>
      <c r="E154" s="631" t="s">
        <v>409</v>
      </c>
      <c r="F154" s="129" t="s">
        <v>410</v>
      </c>
      <c r="G154" s="94">
        <v>25</v>
      </c>
      <c r="H154" s="94" t="s">
        <v>47</v>
      </c>
      <c r="I154" s="94">
        <v>45</v>
      </c>
      <c r="J154" s="95">
        <v>45</v>
      </c>
      <c r="K154" s="318">
        <f t="shared" ref="K154:K159" si="14">+L154+M154+N154+O154+P154+Q154+R154+S154</f>
        <v>145000000</v>
      </c>
      <c r="L154" s="322">
        <v>145000000</v>
      </c>
      <c r="M154" s="132"/>
      <c r="N154" s="132"/>
      <c r="O154" s="206"/>
      <c r="P154" s="132">
        <v>0</v>
      </c>
      <c r="Q154" s="206"/>
      <c r="R154" s="206"/>
      <c r="S154" s="101">
        <v>0</v>
      </c>
      <c r="T154" s="318">
        <f t="shared" si="13"/>
        <v>145000000</v>
      </c>
      <c r="U154" s="322">
        <v>145000000</v>
      </c>
      <c r="V154" s="132"/>
      <c r="W154" s="132"/>
      <c r="X154" s="206"/>
      <c r="Y154" s="132">
        <v>0</v>
      </c>
      <c r="Z154" s="206"/>
      <c r="AA154" s="206"/>
      <c r="AB154" s="101"/>
      <c r="AC154" s="101"/>
      <c r="AD154" s="101"/>
      <c r="AE154" s="101"/>
      <c r="AF154" s="102">
        <v>1</v>
      </c>
      <c r="AG154" s="133" t="s">
        <v>411</v>
      </c>
      <c r="AH154" s="104" t="s">
        <v>412</v>
      </c>
      <c r="AI154" s="134">
        <v>1</v>
      </c>
      <c r="AJ154" s="134">
        <v>0</v>
      </c>
      <c r="AK154" s="107">
        <v>43101</v>
      </c>
      <c r="AL154" s="107">
        <v>43465</v>
      </c>
      <c r="AM154" s="1634">
        <v>145000000</v>
      </c>
      <c r="AN154" s="1634">
        <v>145000000</v>
      </c>
      <c r="AO154" s="178" t="s">
        <v>120</v>
      </c>
    </row>
    <row r="155" spans="1:41" s="686" customFormat="1" ht="35.1" customHeight="1" thickBot="1" x14ac:dyDescent="0.3">
      <c r="A155" s="88" t="s">
        <v>33</v>
      </c>
      <c r="B155" s="136" t="s">
        <v>346</v>
      </c>
      <c r="C155" s="137" t="s">
        <v>408</v>
      </c>
      <c r="D155" s="91">
        <v>101</v>
      </c>
      <c r="E155" s="92" t="s">
        <v>413</v>
      </c>
      <c r="F155" s="93" t="s">
        <v>414</v>
      </c>
      <c r="G155" s="94">
        <v>0</v>
      </c>
      <c r="H155" s="94" t="s">
        <v>47</v>
      </c>
      <c r="I155" s="94">
        <v>2000</v>
      </c>
      <c r="J155" s="95">
        <v>2000</v>
      </c>
      <c r="K155" s="318">
        <f t="shared" si="14"/>
        <v>580000000</v>
      </c>
      <c r="L155" s="322">
        <v>580000000</v>
      </c>
      <c r="M155" s="132">
        <v>0</v>
      </c>
      <c r="N155" s="132">
        <v>0</v>
      </c>
      <c r="O155" s="206"/>
      <c r="P155" s="132">
        <v>0</v>
      </c>
      <c r="Q155" s="206"/>
      <c r="R155" s="206"/>
      <c r="S155" s="101">
        <v>0</v>
      </c>
      <c r="T155" s="318">
        <f t="shared" si="13"/>
        <v>580000000</v>
      </c>
      <c r="U155" s="322">
        <v>580000000</v>
      </c>
      <c r="V155" s="132">
        <v>0</v>
      </c>
      <c r="W155" s="132">
        <v>0</v>
      </c>
      <c r="X155" s="206"/>
      <c r="Y155" s="132">
        <v>0</v>
      </c>
      <c r="Z155" s="206"/>
      <c r="AA155" s="206"/>
      <c r="AB155" s="101"/>
      <c r="AC155" s="101"/>
      <c r="AD155" s="101"/>
      <c r="AE155" s="101"/>
      <c r="AF155" s="102">
        <v>1</v>
      </c>
      <c r="AG155" s="133" t="s">
        <v>411</v>
      </c>
      <c r="AH155" s="104" t="s">
        <v>412</v>
      </c>
      <c r="AI155" s="134">
        <v>1</v>
      </c>
      <c r="AJ155" s="134">
        <v>0</v>
      </c>
      <c r="AK155" s="107">
        <v>43101</v>
      </c>
      <c r="AL155" s="107">
        <v>43465</v>
      </c>
      <c r="AM155" s="1634">
        <v>580000000</v>
      </c>
      <c r="AN155" s="1634">
        <v>580000000</v>
      </c>
      <c r="AO155" s="178" t="s">
        <v>120</v>
      </c>
    </row>
    <row r="156" spans="1:41" s="686" customFormat="1" ht="35.1" customHeight="1" thickBot="1" x14ac:dyDescent="0.3">
      <c r="A156" s="88" t="s">
        <v>33</v>
      </c>
      <c r="B156" s="136" t="s">
        <v>346</v>
      </c>
      <c r="C156" s="137" t="s">
        <v>408</v>
      </c>
      <c r="D156" s="91">
        <v>102</v>
      </c>
      <c r="E156" s="631" t="s">
        <v>415</v>
      </c>
      <c r="F156" s="129" t="s">
        <v>416</v>
      </c>
      <c r="G156" s="94">
        <v>33</v>
      </c>
      <c r="H156" s="94" t="s">
        <v>38</v>
      </c>
      <c r="I156" s="94">
        <v>66</v>
      </c>
      <c r="J156" s="95">
        <v>11</v>
      </c>
      <c r="K156" s="318">
        <f t="shared" si="14"/>
        <v>0</v>
      </c>
      <c r="L156" s="322">
        <v>0</v>
      </c>
      <c r="M156" s="132">
        <v>0</v>
      </c>
      <c r="N156" s="132">
        <v>0</v>
      </c>
      <c r="O156" s="206"/>
      <c r="P156" s="132">
        <v>0</v>
      </c>
      <c r="Q156" s="206"/>
      <c r="R156" s="206"/>
      <c r="S156" s="101">
        <v>0</v>
      </c>
      <c r="T156" s="318">
        <f t="shared" si="13"/>
        <v>0</v>
      </c>
      <c r="U156" s="322"/>
      <c r="V156" s="132"/>
      <c r="W156" s="132"/>
      <c r="X156" s="206"/>
      <c r="Y156" s="132"/>
      <c r="Z156" s="206"/>
      <c r="AA156" s="206"/>
      <c r="AB156" s="101"/>
      <c r="AC156" s="101"/>
      <c r="AD156" s="101"/>
      <c r="AE156" s="101"/>
      <c r="AF156" s="102"/>
      <c r="AG156" s="133"/>
      <c r="AH156" s="323"/>
      <c r="AI156" s="323"/>
      <c r="AJ156" s="323"/>
      <c r="AK156" s="107"/>
      <c r="AL156" s="107"/>
      <c r="AM156" s="1634"/>
      <c r="AN156" s="1634"/>
      <c r="AO156" s="178" t="s">
        <v>120</v>
      </c>
    </row>
    <row r="157" spans="1:41" s="686" customFormat="1" ht="35.1" customHeight="1" thickBot="1" x14ac:dyDescent="0.3">
      <c r="A157" s="88" t="s">
        <v>33</v>
      </c>
      <c r="B157" s="136" t="s">
        <v>346</v>
      </c>
      <c r="C157" s="137" t="s">
        <v>408</v>
      </c>
      <c r="D157" s="91">
        <v>103</v>
      </c>
      <c r="E157" s="92" t="s">
        <v>417</v>
      </c>
      <c r="F157" s="93" t="s">
        <v>418</v>
      </c>
      <c r="G157" s="94">
        <v>1</v>
      </c>
      <c r="H157" s="94" t="s">
        <v>47</v>
      </c>
      <c r="I157" s="94">
        <v>1</v>
      </c>
      <c r="J157" s="95">
        <v>1</v>
      </c>
      <c r="K157" s="318">
        <f t="shared" si="14"/>
        <v>44440000</v>
      </c>
      <c r="L157" s="322">
        <v>44440000</v>
      </c>
      <c r="M157" s="132"/>
      <c r="N157" s="132"/>
      <c r="O157" s="206"/>
      <c r="P157" s="132"/>
      <c r="Q157" s="206"/>
      <c r="R157" s="206"/>
      <c r="S157" s="101">
        <v>0</v>
      </c>
      <c r="T157" s="318">
        <f t="shared" si="13"/>
        <v>44440000</v>
      </c>
      <c r="U157" s="322">
        <v>44440000</v>
      </c>
      <c r="V157" s="132"/>
      <c r="W157" s="132"/>
      <c r="X157" s="206"/>
      <c r="Y157" s="132"/>
      <c r="Z157" s="206"/>
      <c r="AA157" s="206"/>
      <c r="AB157" s="101"/>
      <c r="AC157" s="101"/>
      <c r="AD157" s="101"/>
      <c r="AE157" s="101"/>
      <c r="AF157" s="102">
        <v>1</v>
      </c>
      <c r="AG157" s="133" t="s">
        <v>419</v>
      </c>
      <c r="AH157" s="104" t="s">
        <v>420</v>
      </c>
      <c r="AI157" s="134">
        <v>1</v>
      </c>
      <c r="AJ157" s="134">
        <v>0</v>
      </c>
      <c r="AK157" s="107">
        <v>43101</v>
      </c>
      <c r="AL157" s="107">
        <v>43465</v>
      </c>
      <c r="AM157" s="1634">
        <v>44440000</v>
      </c>
      <c r="AN157" s="1634">
        <v>44440000</v>
      </c>
      <c r="AO157" s="178" t="s">
        <v>120</v>
      </c>
    </row>
    <row r="158" spans="1:41" s="686" customFormat="1" ht="35.1" customHeight="1" thickBot="1" x14ac:dyDescent="0.3">
      <c r="A158" s="88" t="s">
        <v>33</v>
      </c>
      <c r="B158" s="136" t="s">
        <v>346</v>
      </c>
      <c r="C158" s="137" t="s">
        <v>408</v>
      </c>
      <c r="D158" s="91">
        <v>104</v>
      </c>
      <c r="E158" s="92" t="s">
        <v>421</v>
      </c>
      <c r="F158" s="93" t="s">
        <v>422</v>
      </c>
      <c r="G158" s="94">
        <v>547</v>
      </c>
      <c r="H158" s="94" t="s">
        <v>47</v>
      </c>
      <c r="I158" s="94">
        <v>650</v>
      </c>
      <c r="J158" s="95">
        <v>650</v>
      </c>
      <c r="K158" s="318">
        <f t="shared" si="14"/>
        <v>0</v>
      </c>
      <c r="L158" s="322">
        <v>0</v>
      </c>
      <c r="M158" s="132">
        <v>0</v>
      </c>
      <c r="N158" s="132">
        <v>0</v>
      </c>
      <c r="O158" s="206"/>
      <c r="P158" s="132">
        <v>0</v>
      </c>
      <c r="Q158" s="206"/>
      <c r="R158" s="206"/>
      <c r="S158" s="101">
        <v>0</v>
      </c>
      <c r="T158" s="318">
        <f t="shared" si="13"/>
        <v>0</v>
      </c>
      <c r="U158" s="322"/>
      <c r="V158" s="132"/>
      <c r="W158" s="132"/>
      <c r="X158" s="206"/>
      <c r="Y158" s="132"/>
      <c r="Z158" s="206"/>
      <c r="AA158" s="206"/>
      <c r="AB158" s="101"/>
      <c r="AC158" s="101"/>
      <c r="AD158" s="101"/>
      <c r="AE158" s="101"/>
      <c r="AF158" s="102"/>
      <c r="AG158" s="133"/>
      <c r="AH158" s="104"/>
      <c r="AI158" s="134"/>
      <c r="AJ158" s="134"/>
      <c r="AK158" s="107"/>
      <c r="AL158" s="107"/>
      <c r="AM158" s="1634"/>
      <c r="AN158" s="1634"/>
      <c r="AO158" s="178" t="s">
        <v>120</v>
      </c>
    </row>
    <row r="159" spans="1:41" customFormat="1" ht="35.1" customHeight="1" thickBot="1" x14ac:dyDescent="0.3">
      <c r="A159" s="510" t="s">
        <v>33</v>
      </c>
      <c r="B159" s="142" t="s">
        <v>346</v>
      </c>
      <c r="C159" s="143" t="s">
        <v>408</v>
      </c>
      <c r="D159" s="144">
        <v>105</v>
      </c>
      <c r="E159" s="145" t="s">
        <v>423</v>
      </c>
      <c r="F159" s="146" t="s">
        <v>424</v>
      </c>
      <c r="G159" s="228">
        <v>11</v>
      </c>
      <c r="H159" s="228" t="s">
        <v>47</v>
      </c>
      <c r="I159" s="228">
        <v>14</v>
      </c>
      <c r="J159" s="147">
        <v>14</v>
      </c>
      <c r="K159" s="511">
        <f t="shared" si="14"/>
        <v>254570666</v>
      </c>
      <c r="L159" s="149">
        <v>254570666</v>
      </c>
      <c r="M159" s="150">
        <v>0</v>
      </c>
      <c r="N159" s="150">
        <v>0</v>
      </c>
      <c r="O159" s="513"/>
      <c r="P159" s="150">
        <v>0</v>
      </c>
      <c r="Q159" s="513"/>
      <c r="R159" s="513"/>
      <c r="S159" s="152">
        <v>0</v>
      </c>
      <c r="T159" s="328">
        <f t="shared" si="13"/>
        <v>254570666</v>
      </c>
      <c r="U159" s="153">
        <v>254570666</v>
      </c>
      <c r="V159" s="153"/>
      <c r="W159" s="153"/>
      <c r="X159" s="153"/>
      <c r="Y159" s="153"/>
      <c r="Z159" s="153"/>
      <c r="AA159" s="153"/>
      <c r="AB159" s="153"/>
      <c r="AC159" s="152"/>
      <c r="AD159" s="152"/>
      <c r="AE159" s="152"/>
      <c r="AF159" s="154">
        <v>1</v>
      </c>
      <c r="AG159" s="415" t="s">
        <v>425</v>
      </c>
      <c r="AH159" s="156" t="s">
        <v>40</v>
      </c>
      <c r="AI159" s="157">
        <v>100</v>
      </c>
      <c r="AJ159" s="157">
        <v>50</v>
      </c>
      <c r="AK159" s="158">
        <v>43101</v>
      </c>
      <c r="AL159" s="158">
        <v>43465</v>
      </c>
      <c r="AM159" s="1636">
        <v>254570666</v>
      </c>
      <c r="AN159" s="1636">
        <v>254570666</v>
      </c>
      <c r="AO159" s="449" t="s">
        <v>120</v>
      </c>
    </row>
    <row r="160" spans="1:41" customFormat="1" ht="35.1" customHeight="1" thickBot="1" x14ac:dyDescent="0.3">
      <c r="A160" s="88" t="s">
        <v>33</v>
      </c>
      <c r="B160" s="136" t="s">
        <v>346</v>
      </c>
      <c r="C160" s="137" t="s">
        <v>408</v>
      </c>
      <c r="D160" s="91">
        <v>106</v>
      </c>
      <c r="E160" s="92" t="s">
        <v>426</v>
      </c>
      <c r="F160" s="93" t="s">
        <v>424</v>
      </c>
      <c r="G160" s="94">
        <v>12</v>
      </c>
      <c r="H160" s="94" t="s">
        <v>47</v>
      </c>
      <c r="I160" s="94">
        <v>14</v>
      </c>
      <c r="J160" s="95">
        <v>14</v>
      </c>
      <c r="K160" s="318"/>
      <c r="L160" s="319"/>
      <c r="M160" s="320"/>
      <c r="N160" s="320"/>
      <c r="O160" s="324"/>
      <c r="P160" s="320"/>
      <c r="Q160" s="324"/>
      <c r="R160" s="324"/>
      <c r="S160" s="321"/>
      <c r="T160" s="318">
        <f t="shared" si="13"/>
        <v>0</v>
      </c>
      <c r="U160" s="322"/>
      <c r="V160" s="132"/>
      <c r="W160" s="132"/>
      <c r="X160" s="206"/>
      <c r="Y160" s="132"/>
      <c r="Z160" s="206"/>
      <c r="AA160" s="206"/>
      <c r="AB160" s="101"/>
      <c r="AC160" s="101"/>
      <c r="AD160" s="101"/>
      <c r="AE160" s="101"/>
      <c r="AF160" s="102"/>
      <c r="AG160" s="133"/>
      <c r="AH160" s="104"/>
      <c r="AI160" s="134"/>
      <c r="AJ160" s="134"/>
      <c r="AK160" s="107"/>
      <c r="AL160" s="107"/>
      <c r="AM160" s="1634"/>
      <c r="AN160" s="1634"/>
      <c r="AO160" s="178" t="s">
        <v>120</v>
      </c>
    </row>
    <row r="161" spans="1:41" customFormat="1" ht="35.1" customHeight="1" x14ac:dyDescent="0.25">
      <c r="A161" s="226" t="s">
        <v>33</v>
      </c>
      <c r="B161" s="142" t="s">
        <v>346</v>
      </c>
      <c r="C161" s="143" t="s">
        <v>408</v>
      </c>
      <c r="D161" s="144">
        <v>107</v>
      </c>
      <c r="E161" s="610" t="s">
        <v>427</v>
      </c>
      <c r="F161" s="227" t="s">
        <v>428</v>
      </c>
      <c r="G161" s="228">
        <v>0</v>
      </c>
      <c r="H161" s="228" t="s">
        <v>47</v>
      </c>
      <c r="I161" s="228">
        <v>1</v>
      </c>
      <c r="J161" s="147">
        <v>1</v>
      </c>
      <c r="K161" s="511">
        <f>+L161+M161+N161+O161+P161+Q161+R161+S161</f>
        <v>385560000</v>
      </c>
      <c r="L161" s="149">
        <v>385560000</v>
      </c>
      <c r="M161" s="360"/>
      <c r="N161" s="360"/>
      <c r="O161" s="360"/>
      <c r="P161" s="360"/>
      <c r="Q161" s="360"/>
      <c r="R161" s="513"/>
      <c r="S161" s="152">
        <v>0</v>
      </c>
      <c r="T161" s="511">
        <f t="shared" si="13"/>
        <v>385560000</v>
      </c>
      <c r="U161" s="149">
        <v>385560000</v>
      </c>
      <c r="V161" s="360"/>
      <c r="W161" s="360"/>
      <c r="X161" s="360"/>
      <c r="Y161" s="360"/>
      <c r="Z161" s="360"/>
      <c r="AA161" s="153"/>
      <c r="AB161" s="153"/>
      <c r="AC161" s="152"/>
      <c r="AD161" s="152"/>
      <c r="AE161" s="152"/>
      <c r="AF161" s="154">
        <v>1</v>
      </c>
      <c r="AG161" s="415" t="s">
        <v>429</v>
      </c>
      <c r="AH161" s="156" t="s">
        <v>430</v>
      </c>
      <c r="AI161" s="157">
        <v>2000</v>
      </c>
      <c r="AJ161" s="157">
        <v>0</v>
      </c>
      <c r="AK161" s="158">
        <v>43101</v>
      </c>
      <c r="AL161" s="158">
        <v>43465</v>
      </c>
      <c r="AM161" s="1636">
        <v>360000000</v>
      </c>
      <c r="AN161" s="1636">
        <v>360000000</v>
      </c>
      <c r="AO161" s="449" t="s">
        <v>120</v>
      </c>
    </row>
    <row r="162" spans="1:41" customFormat="1" ht="35.1" customHeight="1" thickBot="1" x14ac:dyDescent="0.3">
      <c r="A162" s="491" t="s">
        <v>33</v>
      </c>
      <c r="B162" s="615" t="s">
        <v>346</v>
      </c>
      <c r="C162" s="493" t="s">
        <v>408</v>
      </c>
      <c r="D162" s="494">
        <v>107</v>
      </c>
      <c r="E162" s="665" t="s">
        <v>427</v>
      </c>
      <c r="F162" s="666" t="s">
        <v>428</v>
      </c>
      <c r="G162" s="497">
        <v>0</v>
      </c>
      <c r="H162" s="497" t="s">
        <v>47</v>
      </c>
      <c r="I162" s="497">
        <v>1</v>
      </c>
      <c r="J162" s="498">
        <v>1</v>
      </c>
      <c r="K162" s="667"/>
      <c r="L162" s="668"/>
      <c r="M162" s="620"/>
      <c r="N162" s="620"/>
      <c r="O162" s="669"/>
      <c r="P162" s="620"/>
      <c r="Q162" s="669"/>
      <c r="R162" s="669"/>
      <c r="S162" s="621"/>
      <c r="T162" s="667">
        <f t="shared" si="13"/>
        <v>0</v>
      </c>
      <c r="U162" s="670"/>
      <c r="V162" s="501"/>
      <c r="W162" s="501"/>
      <c r="X162" s="671"/>
      <c r="Y162" s="501"/>
      <c r="Z162" s="671"/>
      <c r="AA162" s="671"/>
      <c r="AB162" s="502"/>
      <c r="AC162" s="502"/>
      <c r="AD162" s="502"/>
      <c r="AE162" s="502"/>
      <c r="AF162" s="622">
        <v>2</v>
      </c>
      <c r="AG162" s="1739" t="s">
        <v>431</v>
      </c>
      <c r="AH162" s="505" t="s">
        <v>432</v>
      </c>
      <c r="AI162" s="506">
        <v>104</v>
      </c>
      <c r="AJ162" s="506">
        <v>0</v>
      </c>
      <c r="AK162" s="507">
        <v>43101</v>
      </c>
      <c r="AL162" s="507">
        <v>43465</v>
      </c>
      <c r="AM162" s="1648">
        <v>25560000</v>
      </c>
      <c r="AN162" s="1648">
        <v>25560000</v>
      </c>
      <c r="AO162" s="472" t="s">
        <v>120</v>
      </c>
    </row>
    <row r="163" spans="1:41" ht="35.1" customHeight="1" thickBot="1" x14ac:dyDescent="0.3">
      <c r="A163" s="687" t="s">
        <v>33</v>
      </c>
      <c r="B163" s="688" t="s">
        <v>433</v>
      </c>
      <c r="C163" s="689" t="s">
        <v>434</v>
      </c>
      <c r="D163" s="33">
        <v>135</v>
      </c>
      <c r="E163" s="581" t="s">
        <v>435</v>
      </c>
      <c r="F163" s="581" t="s">
        <v>436</v>
      </c>
      <c r="G163" s="36">
        <v>1</v>
      </c>
      <c r="H163" s="36" t="s">
        <v>47</v>
      </c>
      <c r="I163" s="36">
        <v>1</v>
      </c>
      <c r="J163" s="37">
        <v>1</v>
      </c>
      <c r="K163" s="38">
        <f>+L163+M163+N163+O163+P163+Q163+R163+S163</f>
        <v>9239393392.9799995</v>
      </c>
      <c r="L163" s="309">
        <v>161496028</v>
      </c>
      <c r="M163" s="310">
        <v>3115770818</v>
      </c>
      <c r="N163" s="310"/>
      <c r="O163" s="310"/>
      <c r="P163" s="310">
        <v>1360003265.98</v>
      </c>
      <c r="Q163" s="310"/>
      <c r="R163" s="310"/>
      <c r="S163" s="310">
        <f>4570626708+31496573</f>
        <v>4602123281</v>
      </c>
      <c r="T163" s="38">
        <f>+U163+V163+W163+X163+Y163+Z163+AA163+AB163</f>
        <v>8164808317.9799995</v>
      </c>
      <c r="U163" s="279">
        <v>127885439</v>
      </c>
      <c r="V163" s="279">
        <v>3115770818</v>
      </c>
      <c r="W163" s="279"/>
      <c r="X163" s="279"/>
      <c r="Y163" s="279">
        <v>1360003265.98</v>
      </c>
      <c r="Z163" s="279"/>
      <c r="AA163" s="279"/>
      <c r="AB163" s="279">
        <f>3529652222+31496573</f>
        <v>3561148795</v>
      </c>
      <c r="AC163" s="279"/>
      <c r="AD163" s="279"/>
      <c r="AE163" s="280"/>
      <c r="AF163" s="315">
        <v>1</v>
      </c>
      <c r="AG163" s="1735" t="s">
        <v>437</v>
      </c>
      <c r="AH163" s="314" t="s">
        <v>53</v>
      </c>
      <c r="AI163" s="583">
        <v>12</v>
      </c>
      <c r="AJ163" s="583"/>
      <c r="AK163" s="317">
        <v>43101</v>
      </c>
      <c r="AL163" s="690">
        <v>43465</v>
      </c>
      <c r="AM163" s="1642">
        <v>9239393392.9799995</v>
      </c>
      <c r="AN163" s="1642">
        <v>8164808317.9799995</v>
      </c>
      <c r="AO163" s="48" t="s">
        <v>438</v>
      </c>
    </row>
    <row r="164" spans="1:41" ht="35.1" customHeight="1" thickBot="1" x14ac:dyDescent="0.3">
      <c r="A164" s="691" t="s">
        <v>33</v>
      </c>
      <c r="B164" s="692" t="s">
        <v>433</v>
      </c>
      <c r="C164" s="693" t="s">
        <v>434</v>
      </c>
      <c r="D164" s="599">
        <v>136</v>
      </c>
      <c r="E164" s="694" t="s">
        <v>439</v>
      </c>
      <c r="F164" s="694" t="s">
        <v>440</v>
      </c>
      <c r="G164" s="695">
        <v>2</v>
      </c>
      <c r="H164" s="695" t="s">
        <v>38</v>
      </c>
      <c r="I164" s="695">
        <v>8</v>
      </c>
      <c r="J164" s="696">
        <v>2</v>
      </c>
      <c r="K164" s="697">
        <f t="shared" ref="K164:K170" si="15">+L164+M164+N164+O164+P164+Q164+R164+S164</f>
        <v>0</v>
      </c>
      <c r="L164" s="698">
        <v>0</v>
      </c>
      <c r="M164" s="699">
        <v>0</v>
      </c>
      <c r="N164" s="699">
        <v>0</v>
      </c>
      <c r="O164" s="700"/>
      <c r="P164" s="699">
        <v>0</v>
      </c>
      <c r="Q164" s="700"/>
      <c r="R164" s="700"/>
      <c r="S164" s="701">
        <v>0</v>
      </c>
      <c r="T164" s="697">
        <f t="shared" ref="T164:T178" si="16">+U164+V164+W164+X164+Y164+Z164+AA164+AB164</f>
        <v>0</v>
      </c>
      <c r="U164" s="698"/>
      <c r="V164" s="699"/>
      <c r="W164" s="699"/>
      <c r="X164" s="700"/>
      <c r="Y164" s="699"/>
      <c r="Z164" s="700"/>
      <c r="AA164" s="700"/>
      <c r="AB164" s="701"/>
      <c r="AC164" s="701"/>
      <c r="AD164" s="701"/>
      <c r="AE164" s="701"/>
      <c r="AF164" s="702">
        <v>1</v>
      </c>
      <c r="AG164" s="251" t="s">
        <v>441</v>
      </c>
      <c r="AH164" s="703" t="s">
        <v>442</v>
      </c>
      <c r="AI164" s="704">
        <v>2</v>
      </c>
      <c r="AJ164" s="704"/>
      <c r="AK164" s="705">
        <v>43101</v>
      </c>
      <c r="AL164" s="706">
        <v>43465</v>
      </c>
      <c r="AM164" s="1650">
        <v>0</v>
      </c>
      <c r="AN164" s="1634"/>
      <c r="AO164" s="178" t="s">
        <v>438</v>
      </c>
    </row>
    <row r="165" spans="1:41" ht="35.1" customHeight="1" thickBot="1" x14ac:dyDescent="0.3">
      <c r="A165" s="691" t="s">
        <v>33</v>
      </c>
      <c r="B165" s="692" t="s">
        <v>433</v>
      </c>
      <c r="C165" s="693" t="s">
        <v>434</v>
      </c>
      <c r="D165" s="599">
        <v>137</v>
      </c>
      <c r="E165" s="694" t="s">
        <v>443</v>
      </c>
      <c r="F165" s="694" t="s">
        <v>444</v>
      </c>
      <c r="G165" s="695">
        <v>1</v>
      </c>
      <c r="H165" s="695" t="s">
        <v>47</v>
      </c>
      <c r="I165" s="695">
        <v>1</v>
      </c>
      <c r="J165" s="696">
        <v>1</v>
      </c>
      <c r="K165" s="697">
        <f t="shared" si="15"/>
        <v>0</v>
      </c>
      <c r="L165" s="698">
        <v>0</v>
      </c>
      <c r="M165" s="699">
        <v>0</v>
      </c>
      <c r="N165" s="699">
        <v>0</v>
      </c>
      <c r="O165" s="707"/>
      <c r="P165" s="699">
        <v>0</v>
      </c>
      <c r="Q165" s="707"/>
      <c r="R165" s="707"/>
      <c r="S165" s="708">
        <v>0</v>
      </c>
      <c r="T165" s="697">
        <f t="shared" si="16"/>
        <v>0</v>
      </c>
      <c r="U165" s="698"/>
      <c r="V165" s="699"/>
      <c r="W165" s="699"/>
      <c r="X165" s="707"/>
      <c r="Y165" s="699"/>
      <c r="Z165" s="707"/>
      <c r="AA165" s="707"/>
      <c r="AB165" s="708"/>
      <c r="AC165" s="709"/>
      <c r="AD165" s="709"/>
      <c r="AE165" s="709"/>
      <c r="AF165" s="710">
        <v>1</v>
      </c>
      <c r="AG165" s="251" t="s">
        <v>445</v>
      </c>
      <c r="AH165" s="703" t="s">
        <v>53</v>
      </c>
      <c r="AI165" s="704">
        <v>3</v>
      </c>
      <c r="AJ165" s="704"/>
      <c r="AK165" s="705">
        <v>43101</v>
      </c>
      <c r="AL165" s="711">
        <v>43465</v>
      </c>
      <c r="AM165" s="1650"/>
      <c r="AN165" s="1634"/>
      <c r="AO165" s="335" t="s">
        <v>438</v>
      </c>
    </row>
    <row r="166" spans="1:41" ht="35.1" customHeight="1" thickBot="1" x14ac:dyDescent="0.3">
      <c r="A166" s="712" t="s">
        <v>33</v>
      </c>
      <c r="B166" s="713" t="s">
        <v>433</v>
      </c>
      <c r="C166" s="714" t="s">
        <v>434</v>
      </c>
      <c r="D166" s="255">
        <v>138</v>
      </c>
      <c r="E166" s="257" t="s">
        <v>446</v>
      </c>
      <c r="F166" s="257" t="s">
        <v>447</v>
      </c>
      <c r="G166" s="258">
        <v>2</v>
      </c>
      <c r="H166" s="258" t="s">
        <v>38</v>
      </c>
      <c r="I166" s="258">
        <v>16</v>
      </c>
      <c r="J166" s="278">
        <v>4</v>
      </c>
      <c r="K166" s="167">
        <f t="shared" si="15"/>
        <v>0</v>
      </c>
      <c r="L166" s="182">
        <v>0</v>
      </c>
      <c r="M166" s="183">
        <v>0</v>
      </c>
      <c r="N166" s="183">
        <v>0</v>
      </c>
      <c r="O166" s="427"/>
      <c r="P166" s="183">
        <v>0</v>
      </c>
      <c r="Q166" s="427"/>
      <c r="R166" s="427"/>
      <c r="S166" s="523">
        <v>0</v>
      </c>
      <c r="T166" s="167">
        <f t="shared" si="16"/>
        <v>0</v>
      </c>
      <c r="U166" s="182"/>
      <c r="V166" s="183"/>
      <c r="W166" s="262"/>
      <c r="X166" s="263"/>
      <c r="Y166" s="262"/>
      <c r="Z166" s="263"/>
      <c r="AA166" s="263"/>
      <c r="AB166" s="715"/>
      <c r="AC166" s="716"/>
      <c r="AD166" s="716"/>
      <c r="AE166" s="716"/>
      <c r="AF166" s="717">
        <v>1</v>
      </c>
      <c r="AG166" s="221" t="s">
        <v>448</v>
      </c>
      <c r="AH166" s="541" t="s">
        <v>442</v>
      </c>
      <c r="AI166" s="542">
        <v>4</v>
      </c>
      <c r="AJ166" s="542"/>
      <c r="AK166" s="543">
        <v>43101</v>
      </c>
      <c r="AL166" s="718">
        <v>43465</v>
      </c>
      <c r="AM166" s="1650"/>
      <c r="AN166" s="1634"/>
      <c r="AO166" s="178" t="s">
        <v>438</v>
      </c>
    </row>
    <row r="167" spans="1:41" ht="35.1" customHeight="1" x14ac:dyDescent="0.25">
      <c r="A167" s="687" t="s">
        <v>33</v>
      </c>
      <c r="B167" s="688" t="s">
        <v>433</v>
      </c>
      <c r="C167" s="689" t="s">
        <v>434</v>
      </c>
      <c r="D167" s="33">
        <v>139</v>
      </c>
      <c r="E167" s="581" t="s">
        <v>449</v>
      </c>
      <c r="F167" s="581" t="s">
        <v>450</v>
      </c>
      <c r="G167" s="36">
        <v>120</v>
      </c>
      <c r="H167" s="36" t="s">
        <v>38</v>
      </c>
      <c r="I167" s="36" t="s">
        <v>451</v>
      </c>
      <c r="J167" s="37">
        <v>90</v>
      </c>
      <c r="K167" s="439">
        <f t="shared" si="15"/>
        <v>8000000</v>
      </c>
      <c r="L167" s="440">
        <v>8000000</v>
      </c>
      <c r="M167" s="40"/>
      <c r="N167" s="40"/>
      <c r="O167" s="40"/>
      <c r="P167" s="40"/>
      <c r="Q167" s="40"/>
      <c r="R167" s="40"/>
      <c r="S167" s="443"/>
      <c r="T167" s="439">
        <f t="shared" si="16"/>
        <v>8000000</v>
      </c>
      <c r="U167" s="440">
        <v>8000000</v>
      </c>
      <c r="V167" s="441"/>
      <c r="W167" s="42"/>
      <c r="X167" s="719"/>
      <c r="Y167" s="42"/>
      <c r="Z167" s="719"/>
      <c r="AA167" s="719"/>
      <c r="AB167" s="43"/>
      <c r="AC167" s="43"/>
      <c r="AD167" s="43"/>
      <c r="AE167" s="43"/>
      <c r="AF167" s="315">
        <v>1</v>
      </c>
      <c r="AG167" s="1735" t="s">
        <v>452</v>
      </c>
      <c r="AH167" s="314" t="s">
        <v>53</v>
      </c>
      <c r="AI167" s="583">
        <v>90</v>
      </c>
      <c r="AJ167" s="583">
        <v>60</v>
      </c>
      <c r="AK167" s="317">
        <v>43101</v>
      </c>
      <c r="AL167" s="690">
        <f>AM167/11</f>
        <v>727272.72727272729</v>
      </c>
      <c r="AM167" s="1636">
        <v>8000000</v>
      </c>
      <c r="AN167" s="1636">
        <v>8000000</v>
      </c>
      <c r="AO167" s="449" t="s">
        <v>438</v>
      </c>
    </row>
    <row r="168" spans="1:41" ht="35.1" customHeight="1" thickBot="1" x14ac:dyDescent="0.3">
      <c r="A168" s="720" t="s">
        <v>33</v>
      </c>
      <c r="B168" s="713" t="s">
        <v>433</v>
      </c>
      <c r="C168" s="714" t="s">
        <v>434</v>
      </c>
      <c r="D168" s="255">
        <v>140</v>
      </c>
      <c r="E168" s="257" t="s">
        <v>453</v>
      </c>
      <c r="F168" s="257" t="s">
        <v>454</v>
      </c>
      <c r="G168" s="258">
        <v>1</v>
      </c>
      <c r="H168" s="258" t="s">
        <v>47</v>
      </c>
      <c r="I168" s="258">
        <v>1</v>
      </c>
      <c r="J168" s="278">
        <v>1</v>
      </c>
      <c r="K168" s="260">
        <f t="shared" si="15"/>
        <v>0</v>
      </c>
      <c r="L168" s="261">
        <v>0</v>
      </c>
      <c r="M168" s="262">
        <v>0</v>
      </c>
      <c r="N168" s="262">
        <v>0</v>
      </c>
      <c r="O168" s="721"/>
      <c r="P168" s="262">
        <v>0</v>
      </c>
      <c r="Q168" s="721"/>
      <c r="R168" s="721"/>
      <c r="S168" s="715">
        <v>0</v>
      </c>
      <c r="T168" s="260">
        <f t="shared" si="16"/>
        <v>0</v>
      </c>
      <c r="U168" s="261"/>
      <c r="V168" s="262"/>
      <c r="W168" s="262"/>
      <c r="X168" s="721"/>
      <c r="Y168" s="262"/>
      <c r="Z168" s="721"/>
      <c r="AA168" s="721"/>
      <c r="AB168" s="264"/>
      <c r="AC168" s="264"/>
      <c r="AD168" s="264"/>
      <c r="AE168" s="264"/>
      <c r="AF168" s="722">
        <v>1</v>
      </c>
      <c r="AG168" s="221" t="s">
        <v>455</v>
      </c>
      <c r="AH168" s="541" t="s">
        <v>53</v>
      </c>
      <c r="AI168" s="542">
        <v>1</v>
      </c>
      <c r="AJ168" s="542"/>
      <c r="AK168" s="723">
        <v>43101</v>
      </c>
      <c r="AL168" s="718">
        <v>43465</v>
      </c>
      <c r="AM168" s="1660">
        <v>0</v>
      </c>
      <c r="AN168" s="1661"/>
      <c r="AO168" s="449" t="s">
        <v>438</v>
      </c>
    </row>
    <row r="169" spans="1:41" ht="35.1" customHeight="1" thickBot="1" x14ac:dyDescent="0.3">
      <c r="A169" s="687" t="s">
        <v>33</v>
      </c>
      <c r="B169" s="688" t="s">
        <v>433</v>
      </c>
      <c r="C169" s="689" t="s">
        <v>434</v>
      </c>
      <c r="D169" s="33">
        <v>141</v>
      </c>
      <c r="E169" s="581" t="s">
        <v>456</v>
      </c>
      <c r="F169" s="581" t="s">
        <v>457</v>
      </c>
      <c r="G169" s="36">
        <v>1</v>
      </c>
      <c r="H169" s="36" t="s">
        <v>47</v>
      </c>
      <c r="I169" s="36">
        <v>1</v>
      </c>
      <c r="J169" s="37">
        <v>1</v>
      </c>
      <c r="K169" s="38">
        <f t="shared" si="15"/>
        <v>214560073</v>
      </c>
      <c r="L169" s="309">
        <v>8512658</v>
      </c>
      <c r="M169" s="310">
        <v>204452979</v>
      </c>
      <c r="N169" s="310">
        <v>1594436</v>
      </c>
      <c r="O169" s="310"/>
      <c r="P169" s="310"/>
      <c r="Q169" s="310"/>
      <c r="R169" s="310"/>
      <c r="S169" s="310"/>
      <c r="T169" s="38">
        <f t="shared" si="16"/>
        <v>214560073</v>
      </c>
      <c r="U169" s="41">
        <v>8512658</v>
      </c>
      <c r="V169" s="42">
        <v>206047415</v>
      </c>
      <c r="W169" s="42"/>
      <c r="X169" s="719"/>
      <c r="Y169" s="42"/>
      <c r="Z169" s="719"/>
      <c r="AA169" s="719"/>
      <c r="AB169" s="43"/>
      <c r="AC169" s="43"/>
      <c r="AD169" s="43"/>
      <c r="AE169" s="43"/>
      <c r="AF169" s="315">
        <v>1</v>
      </c>
      <c r="AG169" s="1735" t="s">
        <v>458</v>
      </c>
      <c r="AH169" s="314" t="s">
        <v>334</v>
      </c>
      <c r="AI169" s="724">
        <v>1</v>
      </c>
      <c r="AJ169" s="724">
        <v>1</v>
      </c>
      <c r="AK169" s="317">
        <v>43101</v>
      </c>
      <c r="AL169" s="690">
        <v>43465</v>
      </c>
      <c r="AM169" s="1642">
        <v>214560073</v>
      </c>
      <c r="AN169" s="1642">
        <v>214560073</v>
      </c>
      <c r="AO169" s="68" t="s">
        <v>438</v>
      </c>
    </row>
    <row r="170" spans="1:41" ht="35.1" customHeight="1" thickBot="1" x14ac:dyDescent="0.3">
      <c r="A170" s="687" t="s">
        <v>33</v>
      </c>
      <c r="B170" s="688" t="s">
        <v>433</v>
      </c>
      <c r="C170" s="725" t="s">
        <v>459</v>
      </c>
      <c r="D170" s="33">
        <v>142</v>
      </c>
      <c r="E170" s="581" t="s">
        <v>460</v>
      </c>
      <c r="F170" s="581" t="s">
        <v>461</v>
      </c>
      <c r="G170" s="36">
        <v>0</v>
      </c>
      <c r="H170" s="36" t="s">
        <v>38</v>
      </c>
      <c r="I170" s="36">
        <v>1</v>
      </c>
      <c r="J170" s="37">
        <v>0.25</v>
      </c>
      <c r="K170" s="38">
        <f t="shared" si="15"/>
        <v>44161700</v>
      </c>
      <c r="L170" s="41">
        <v>44161700</v>
      </c>
      <c r="M170" s="42"/>
      <c r="N170" s="42"/>
      <c r="O170" s="726"/>
      <c r="P170" s="42"/>
      <c r="Q170" s="726"/>
      <c r="R170" s="726"/>
      <c r="S170" s="43"/>
      <c r="T170" s="38">
        <f t="shared" si="16"/>
        <v>44161700</v>
      </c>
      <c r="U170" s="41">
        <v>44161700</v>
      </c>
      <c r="V170" s="42"/>
      <c r="W170" s="42"/>
      <c r="X170" s="726"/>
      <c r="Y170" s="42"/>
      <c r="Z170" s="726"/>
      <c r="AA170" s="726"/>
      <c r="AB170" s="43"/>
      <c r="AC170" s="43"/>
      <c r="AD170" s="43"/>
      <c r="AE170" s="43"/>
      <c r="AF170" s="315">
        <v>1</v>
      </c>
      <c r="AG170" s="1735" t="s">
        <v>462</v>
      </c>
      <c r="AH170" s="314" t="s">
        <v>53</v>
      </c>
      <c r="AI170" s="583">
        <v>12</v>
      </c>
      <c r="AJ170" s="583">
        <v>12</v>
      </c>
      <c r="AK170" s="317">
        <v>43115</v>
      </c>
      <c r="AL170" s="690">
        <v>43455</v>
      </c>
      <c r="AM170" s="1642">
        <v>44161700</v>
      </c>
      <c r="AN170" s="1642">
        <v>44161700</v>
      </c>
      <c r="AO170" s="449" t="s">
        <v>438</v>
      </c>
    </row>
    <row r="171" spans="1:41" ht="35.1" customHeight="1" thickBot="1" x14ac:dyDescent="0.3">
      <c r="A171" s="727" t="s">
        <v>33</v>
      </c>
      <c r="B171" s="728" t="s">
        <v>433</v>
      </c>
      <c r="C171" s="304" t="s">
        <v>459</v>
      </c>
      <c r="D171" s="305">
        <v>143</v>
      </c>
      <c r="E171" s="306" t="s">
        <v>463</v>
      </c>
      <c r="F171" s="306" t="s">
        <v>464</v>
      </c>
      <c r="G171" s="602">
        <v>1</v>
      </c>
      <c r="H171" s="602" t="s">
        <v>47</v>
      </c>
      <c r="I171" s="602">
        <v>1</v>
      </c>
      <c r="J171" s="308">
        <v>1</v>
      </c>
      <c r="K171" s="603">
        <f>+L171+M171+N171+O171+P171+Q171+R171+S171</f>
        <v>30800000</v>
      </c>
      <c r="L171" s="605">
        <v>30800000</v>
      </c>
      <c r="M171" s="606">
        <v>0</v>
      </c>
      <c r="N171" s="606">
        <v>0</v>
      </c>
      <c r="O171" s="635"/>
      <c r="P171" s="606">
        <v>0</v>
      </c>
      <c r="Q171" s="635"/>
      <c r="R171" s="635"/>
      <c r="S171" s="607">
        <v>0</v>
      </c>
      <c r="T171" s="603">
        <f t="shared" si="16"/>
        <v>30800000</v>
      </c>
      <c r="U171" s="605">
        <v>30800000</v>
      </c>
      <c r="V171" s="606"/>
      <c r="W171" s="606"/>
      <c r="X171" s="635"/>
      <c r="Y171" s="606"/>
      <c r="Z171" s="635"/>
      <c r="AA171" s="635"/>
      <c r="AB171" s="607"/>
      <c r="AC171" s="607"/>
      <c r="AD171" s="607"/>
      <c r="AE171" s="607"/>
      <c r="AF171" s="265">
        <v>1</v>
      </c>
      <c r="AG171" s="1727" t="s">
        <v>465</v>
      </c>
      <c r="AH171" s="267" t="s">
        <v>53</v>
      </c>
      <c r="AI171" s="268">
        <v>8</v>
      </c>
      <c r="AJ171" s="268">
        <v>8</v>
      </c>
      <c r="AK171" s="729">
        <v>43101</v>
      </c>
      <c r="AL171" s="730">
        <f>AM171/11</f>
        <v>2800000</v>
      </c>
      <c r="AM171" s="1639">
        <v>30800000</v>
      </c>
      <c r="AN171" s="1639">
        <v>30800000</v>
      </c>
      <c r="AO171" s="270" t="s">
        <v>438</v>
      </c>
    </row>
    <row r="172" spans="1:41" ht="35.1" customHeight="1" thickBot="1" x14ac:dyDescent="0.3">
      <c r="A172" s="731" t="s">
        <v>33</v>
      </c>
      <c r="B172" s="732" t="s">
        <v>433</v>
      </c>
      <c r="C172" s="162" t="s">
        <v>459</v>
      </c>
      <c r="D172" s="163">
        <v>144</v>
      </c>
      <c r="E172" s="164" t="s">
        <v>466</v>
      </c>
      <c r="F172" s="164" t="s">
        <v>467</v>
      </c>
      <c r="G172" s="422">
        <v>12</v>
      </c>
      <c r="H172" s="422" t="s">
        <v>38</v>
      </c>
      <c r="I172" s="422">
        <v>120</v>
      </c>
      <c r="J172" s="166">
        <v>30</v>
      </c>
      <c r="K172" s="167">
        <f>+L172+M172+N172+O172+P172+Q172+R172+S172</f>
        <v>3000000</v>
      </c>
      <c r="L172" s="182">
        <v>3000000</v>
      </c>
      <c r="M172" s="183">
        <v>0</v>
      </c>
      <c r="N172" s="183">
        <v>0</v>
      </c>
      <c r="O172" s="733"/>
      <c r="P172" s="183">
        <v>0</v>
      </c>
      <c r="Q172" s="733"/>
      <c r="R172" s="733"/>
      <c r="S172" s="185">
        <v>0</v>
      </c>
      <c r="T172" s="167">
        <f t="shared" si="16"/>
        <v>3000000</v>
      </c>
      <c r="U172" s="182">
        <v>3000000</v>
      </c>
      <c r="V172" s="183"/>
      <c r="W172" s="183"/>
      <c r="X172" s="733"/>
      <c r="Y172" s="183"/>
      <c r="Z172" s="733"/>
      <c r="AA172" s="733"/>
      <c r="AB172" s="185"/>
      <c r="AC172" s="185"/>
      <c r="AD172" s="185"/>
      <c r="AE172" s="185"/>
      <c r="AF172" s="176">
        <v>1</v>
      </c>
      <c r="AG172" s="1740" t="s">
        <v>468</v>
      </c>
      <c r="AH172" s="175" t="s">
        <v>53</v>
      </c>
      <c r="AI172" s="429">
        <v>30</v>
      </c>
      <c r="AJ172" s="429">
        <v>20</v>
      </c>
      <c r="AK172" s="177">
        <v>43101</v>
      </c>
      <c r="AL172" s="711">
        <v>43465</v>
      </c>
      <c r="AM172" s="1634">
        <v>3000000</v>
      </c>
      <c r="AN172" s="1634">
        <v>3000000</v>
      </c>
      <c r="AO172" s="178" t="s">
        <v>438</v>
      </c>
    </row>
    <row r="173" spans="1:41" ht="35.1" customHeight="1" thickBot="1" x14ac:dyDescent="0.3">
      <c r="A173" s="734" t="s">
        <v>33</v>
      </c>
      <c r="B173" s="735" t="s">
        <v>433</v>
      </c>
      <c r="C173" s="736" t="s">
        <v>459</v>
      </c>
      <c r="D173" s="434">
        <v>145</v>
      </c>
      <c r="E173" s="549" t="s">
        <v>469</v>
      </c>
      <c r="F173" s="549" t="s">
        <v>470</v>
      </c>
      <c r="G173" s="437">
        <v>56</v>
      </c>
      <c r="H173" s="437" t="s">
        <v>38</v>
      </c>
      <c r="I173" s="437">
        <v>332</v>
      </c>
      <c r="J173" s="551">
        <v>83</v>
      </c>
      <c r="K173" s="439">
        <f>+L173+M173+N173+O173+P173+Q173+R173+S173</f>
        <v>21660000</v>
      </c>
      <c r="L173" s="39">
        <v>21660000</v>
      </c>
      <c r="M173" s="40"/>
      <c r="N173" s="40"/>
      <c r="O173" s="40"/>
      <c r="P173" s="40"/>
      <c r="Q173" s="40"/>
      <c r="R173" s="40"/>
      <c r="S173" s="40"/>
      <c r="T173" s="439">
        <f t="shared" si="16"/>
        <v>20610000</v>
      </c>
      <c r="U173" s="414">
        <v>20610000</v>
      </c>
      <c r="V173" s="414"/>
      <c r="W173" s="414"/>
      <c r="X173" s="414"/>
      <c r="Y173" s="414"/>
      <c r="Z173" s="414"/>
      <c r="AA173" s="414"/>
      <c r="AB173" s="414"/>
      <c r="AC173" s="414"/>
      <c r="AD173" s="414"/>
      <c r="AE173" s="552"/>
      <c r="AF173" s="554">
        <v>1</v>
      </c>
      <c r="AG173" s="1741" t="s">
        <v>471</v>
      </c>
      <c r="AH173" s="446" t="s">
        <v>53</v>
      </c>
      <c r="AI173" s="447">
        <v>83</v>
      </c>
      <c r="AJ173" s="447">
        <v>0</v>
      </c>
      <c r="AK173" s="556">
        <v>43101</v>
      </c>
      <c r="AL173" s="737">
        <v>43465</v>
      </c>
      <c r="AM173" s="1636">
        <v>21660000</v>
      </c>
      <c r="AN173" s="1636">
        <v>20610000</v>
      </c>
      <c r="AO173" s="449" t="s">
        <v>438</v>
      </c>
    </row>
    <row r="174" spans="1:41" ht="35.1" customHeight="1" thickBot="1" x14ac:dyDescent="0.3">
      <c r="A174" s="727" t="s">
        <v>33</v>
      </c>
      <c r="B174" s="728" t="s">
        <v>433</v>
      </c>
      <c r="C174" s="304" t="s">
        <v>459</v>
      </c>
      <c r="D174" s="305">
        <v>146</v>
      </c>
      <c r="E174" s="306" t="s">
        <v>472</v>
      </c>
      <c r="F174" s="306" t="s">
        <v>473</v>
      </c>
      <c r="G174" s="602">
        <v>0</v>
      </c>
      <c r="H174" s="602" t="s">
        <v>38</v>
      </c>
      <c r="I174" s="602">
        <v>96</v>
      </c>
      <c r="J174" s="308">
        <v>24</v>
      </c>
      <c r="K174" s="603">
        <f>+L174+M174+N174+O174+P174+Q174+R174+S174</f>
        <v>10000000</v>
      </c>
      <c r="L174" s="605">
        <v>10000000</v>
      </c>
      <c r="M174" s="606">
        <v>0</v>
      </c>
      <c r="N174" s="606">
        <v>0</v>
      </c>
      <c r="O174" s="635"/>
      <c r="P174" s="606">
        <v>0</v>
      </c>
      <c r="Q174" s="635"/>
      <c r="R174" s="635"/>
      <c r="S174" s="607">
        <v>0</v>
      </c>
      <c r="T174" s="603">
        <f t="shared" si="16"/>
        <v>10000000</v>
      </c>
      <c r="U174" s="605">
        <v>10000000</v>
      </c>
      <c r="V174" s="606"/>
      <c r="W174" s="606"/>
      <c r="X174" s="635"/>
      <c r="Y174" s="606"/>
      <c r="Z174" s="635"/>
      <c r="AA174" s="635"/>
      <c r="AB174" s="607"/>
      <c r="AC174" s="607"/>
      <c r="AD174" s="607"/>
      <c r="AE174" s="607"/>
      <c r="AF174" s="265">
        <v>1</v>
      </c>
      <c r="AG174" s="243" t="s">
        <v>474</v>
      </c>
      <c r="AH174" s="267" t="s">
        <v>53</v>
      </c>
      <c r="AI174" s="268">
        <v>24</v>
      </c>
      <c r="AJ174" s="268">
        <v>24</v>
      </c>
      <c r="AK174" s="729">
        <v>43101</v>
      </c>
      <c r="AL174" s="730">
        <v>43465</v>
      </c>
      <c r="AM174" s="1639">
        <v>10000000</v>
      </c>
      <c r="AN174" s="1639">
        <v>10000000</v>
      </c>
      <c r="AO174" s="270" t="s">
        <v>438</v>
      </c>
    </row>
    <row r="175" spans="1:41" ht="35.1" customHeight="1" thickBot="1" x14ac:dyDescent="0.3">
      <c r="A175" s="731" t="s">
        <v>33</v>
      </c>
      <c r="B175" s="732" t="s">
        <v>433</v>
      </c>
      <c r="C175" s="162" t="s">
        <v>459</v>
      </c>
      <c r="D175" s="163">
        <v>147</v>
      </c>
      <c r="E175" s="164" t="s">
        <v>475</v>
      </c>
      <c r="F175" s="164" t="s">
        <v>476</v>
      </c>
      <c r="G175" s="422">
        <v>1</v>
      </c>
      <c r="H175" s="422" t="s">
        <v>47</v>
      </c>
      <c r="I175" s="422">
        <v>1</v>
      </c>
      <c r="J175" s="166">
        <v>1</v>
      </c>
      <c r="K175" s="167">
        <f t="shared" ref="K175:K185" si="17">+L175+M175+N175+O175+P175+Q175+R175+S175</f>
        <v>121000000</v>
      </c>
      <c r="L175" s="182">
        <v>121000000</v>
      </c>
      <c r="M175" s="183">
        <v>0</v>
      </c>
      <c r="N175" s="183">
        <v>0</v>
      </c>
      <c r="O175" s="427"/>
      <c r="P175" s="183">
        <v>0</v>
      </c>
      <c r="Q175" s="427"/>
      <c r="R175" s="427"/>
      <c r="S175" s="185">
        <v>0</v>
      </c>
      <c r="T175" s="167">
        <f t="shared" si="16"/>
        <v>121000000</v>
      </c>
      <c r="U175" s="182">
        <v>121000000</v>
      </c>
      <c r="V175" s="183"/>
      <c r="W175" s="183"/>
      <c r="X175" s="427"/>
      <c r="Y175" s="183"/>
      <c r="Z175" s="427"/>
      <c r="AA175" s="427"/>
      <c r="AB175" s="185"/>
      <c r="AC175" s="185"/>
      <c r="AD175" s="185"/>
      <c r="AE175" s="185"/>
      <c r="AF175" s="176">
        <v>1</v>
      </c>
      <c r="AG175" s="103" t="s">
        <v>477</v>
      </c>
      <c r="AH175" s="175" t="s">
        <v>40</v>
      </c>
      <c r="AI175" s="429">
        <v>100</v>
      </c>
      <c r="AJ175" s="429">
        <v>100</v>
      </c>
      <c r="AK175" s="177" t="s">
        <v>478</v>
      </c>
      <c r="AL175" s="711">
        <v>43465</v>
      </c>
      <c r="AM175" s="1634">
        <v>121000000</v>
      </c>
      <c r="AN175" s="1634">
        <v>121000000</v>
      </c>
      <c r="AO175" s="738" t="s">
        <v>438</v>
      </c>
    </row>
    <row r="176" spans="1:41" ht="35.1" customHeight="1" thickBot="1" x14ac:dyDescent="0.3">
      <c r="A176" s="731" t="s">
        <v>33</v>
      </c>
      <c r="B176" s="732" t="s">
        <v>433</v>
      </c>
      <c r="C176" s="162" t="s">
        <v>459</v>
      </c>
      <c r="D176" s="163">
        <v>148</v>
      </c>
      <c r="E176" s="164" t="s">
        <v>479</v>
      </c>
      <c r="F176" s="164" t="s">
        <v>480</v>
      </c>
      <c r="G176" s="422">
        <v>1</v>
      </c>
      <c r="H176" s="422" t="s">
        <v>38</v>
      </c>
      <c r="I176" s="422">
        <v>4</v>
      </c>
      <c r="J176" s="166">
        <v>1</v>
      </c>
      <c r="K176" s="167">
        <f t="shared" si="17"/>
        <v>544555576</v>
      </c>
      <c r="L176" s="655">
        <v>85604090</v>
      </c>
      <c r="M176" s="739">
        <v>458951486</v>
      </c>
      <c r="N176" s="739"/>
      <c r="O176" s="739"/>
      <c r="P176" s="739"/>
      <c r="Q176" s="739"/>
      <c r="R176" s="739"/>
      <c r="S176" s="739"/>
      <c r="T176" s="167">
        <f t="shared" si="16"/>
        <v>432974597</v>
      </c>
      <c r="U176" s="99">
        <v>85604090</v>
      </c>
      <c r="V176" s="99">
        <v>347370507</v>
      </c>
      <c r="W176" s="99"/>
      <c r="X176" s="99"/>
      <c r="Y176" s="99"/>
      <c r="Z176" s="99"/>
      <c r="AA176" s="99"/>
      <c r="AB176" s="99"/>
      <c r="AC176" s="99"/>
      <c r="AD176" s="99"/>
      <c r="AE176" s="544"/>
      <c r="AF176" s="740">
        <v>1</v>
      </c>
      <c r="AG176" s="103" t="s">
        <v>481</v>
      </c>
      <c r="AH176" s="175" t="s">
        <v>87</v>
      </c>
      <c r="AI176" s="429">
        <v>1</v>
      </c>
      <c r="AJ176" s="429">
        <v>1</v>
      </c>
      <c r="AK176" s="177">
        <v>43101</v>
      </c>
      <c r="AL176" s="711">
        <v>43465</v>
      </c>
      <c r="AM176" s="1649">
        <v>544555576</v>
      </c>
      <c r="AN176" s="1650">
        <v>432974597</v>
      </c>
      <c r="AO176" s="178" t="s">
        <v>438</v>
      </c>
    </row>
    <row r="177" spans="1:51" ht="35.1" customHeight="1" thickBot="1" x14ac:dyDescent="0.3">
      <c r="A177" s="731" t="s">
        <v>33</v>
      </c>
      <c r="B177" s="732" t="s">
        <v>433</v>
      </c>
      <c r="C177" s="558" t="s">
        <v>482</v>
      </c>
      <c r="D177" s="163">
        <v>149</v>
      </c>
      <c r="E177" s="164" t="s">
        <v>483</v>
      </c>
      <c r="F177" s="164" t="s">
        <v>484</v>
      </c>
      <c r="G177" s="422">
        <v>50</v>
      </c>
      <c r="H177" s="422" t="s">
        <v>38</v>
      </c>
      <c r="I177" s="422">
        <v>200</v>
      </c>
      <c r="J177" s="166">
        <v>200</v>
      </c>
      <c r="K177" s="167">
        <f t="shared" si="17"/>
        <v>84784000</v>
      </c>
      <c r="L177" s="655">
        <v>37384000</v>
      </c>
      <c r="M177" s="739">
        <v>47400000</v>
      </c>
      <c r="N177" s="739"/>
      <c r="O177" s="739"/>
      <c r="P177" s="739"/>
      <c r="Q177" s="739"/>
      <c r="R177" s="733"/>
      <c r="S177" s="185">
        <v>0</v>
      </c>
      <c r="T177" s="167">
        <f t="shared" si="16"/>
        <v>70117800</v>
      </c>
      <c r="U177" s="99">
        <v>33462800</v>
      </c>
      <c r="V177" s="99">
        <v>36655000</v>
      </c>
      <c r="W177" s="99"/>
      <c r="X177" s="99"/>
      <c r="Y177" s="99"/>
      <c r="Z177" s="99"/>
      <c r="AA177" s="99"/>
      <c r="AB177" s="99"/>
      <c r="AC177" s="99"/>
      <c r="AD177" s="99"/>
      <c r="AE177" s="544"/>
      <c r="AF177" s="176">
        <v>1</v>
      </c>
      <c r="AG177" s="103" t="s">
        <v>485</v>
      </c>
      <c r="AH177" s="175" t="s">
        <v>40</v>
      </c>
      <c r="AI177" s="429">
        <v>100</v>
      </c>
      <c r="AJ177" s="429">
        <v>100</v>
      </c>
      <c r="AK177" s="430">
        <v>43101</v>
      </c>
      <c r="AL177" s="711">
        <v>43465</v>
      </c>
      <c r="AM177" s="1634">
        <v>84784000</v>
      </c>
      <c r="AN177" s="1634">
        <v>70117800</v>
      </c>
      <c r="AO177" s="178" t="s">
        <v>438</v>
      </c>
    </row>
    <row r="178" spans="1:51" ht="35.1" customHeight="1" x14ac:dyDescent="0.25">
      <c r="A178" s="734" t="s">
        <v>33</v>
      </c>
      <c r="B178" s="735" t="s">
        <v>433</v>
      </c>
      <c r="C178" s="548" t="s">
        <v>482</v>
      </c>
      <c r="D178" s="434">
        <v>150</v>
      </c>
      <c r="E178" s="436" t="s">
        <v>486</v>
      </c>
      <c r="F178" s="436" t="s">
        <v>487</v>
      </c>
      <c r="G178" s="437">
        <v>1</v>
      </c>
      <c r="H178" s="437" t="s">
        <v>38</v>
      </c>
      <c r="I178" s="437">
        <v>1</v>
      </c>
      <c r="J178" s="551">
        <v>0.3</v>
      </c>
      <c r="K178" s="439">
        <f t="shared" si="17"/>
        <v>74120000</v>
      </c>
      <c r="L178" s="39">
        <v>18800000</v>
      </c>
      <c r="M178" s="40">
        <v>55320000</v>
      </c>
      <c r="N178" s="40"/>
      <c r="O178" s="40"/>
      <c r="P178" s="441"/>
      <c r="Q178" s="442"/>
      <c r="R178" s="442"/>
      <c r="S178" s="443"/>
      <c r="T178" s="439">
        <f t="shared" si="16"/>
        <v>74060000</v>
      </c>
      <c r="U178" s="414">
        <v>18740000</v>
      </c>
      <c r="V178" s="414">
        <v>55320000</v>
      </c>
      <c r="W178" s="414"/>
      <c r="X178" s="414"/>
      <c r="Y178" s="414"/>
      <c r="Z178" s="414"/>
      <c r="AA178" s="414"/>
      <c r="AB178" s="414"/>
      <c r="AC178" s="414"/>
      <c r="AD178" s="414"/>
      <c r="AE178" s="552"/>
      <c r="AF178" s="554">
        <v>1</v>
      </c>
      <c r="AG178" s="155" t="s">
        <v>488</v>
      </c>
      <c r="AH178" s="446" t="s">
        <v>53</v>
      </c>
      <c r="AI178" s="447">
        <v>500</v>
      </c>
      <c r="AJ178" s="447">
        <v>250</v>
      </c>
      <c r="AK178" s="448">
        <v>43101</v>
      </c>
      <c r="AL178" s="737">
        <v>43465</v>
      </c>
      <c r="AM178" s="1636">
        <v>74120000</v>
      </c>
      <c r="AN178" s="1636">
        <v>74060000</v>
      </c>
      <c r="AO178" s="449" t="s">
        <v>438</v>
      </c>
    </row>
    <row r="179" spans="1:51" ht="35.1" customHeight="1" thickBot="1" x14ac:dyDescent="0.3">
      <c r="A179" s="741" t="s">
        <v>33</v>
      </c>
      <c r="B179" s="742" t="s">
        <v>433</v>
      </c>
      <c r="C179" s="743" t="s">
        <v>482</v>
      </c>
      <c r="D179" s="461">
        <v>150</v>
      </c>
      <c r="E179" s="463" t="s">
        <v>486</v>
      </c>
      <c r="F179" s="463" t="s">
        <v>487</v>
      </c>
      <c r="G179" s="464"/>
      <c r="H179" s="464" t="s">
        <v>38</v>
      </c>
      <c r="I179" s="464">
        <v>1</v>
      </c>
      <c r="J179" s="594">
        <v>0.3</v>
      </c>
      <c r="K179" s="76"/>
      <c r="L179" s="77"/>
      <c r="M179" s="78"/>
      <c r="N179" s="78"/>
      <c r="O179" s="466"/>
      <c r="P179" s="78"/>
      <c r="Q179" s="466"/>
      <c r="R179" s="466"/>
      <c r="S179" s="79"/>
      <c r="T179" s="76"/>
      <c r="U179" s="77"/>
      <c r="V179" s="78"/>
      <c r="W179" s="78"/>
      <c r="X179" s="466"/>
      <c r="Y179" s="78"/>
      <c r="Z179" s="466"/>
      <c r="AA179" s="466"/>
      <c r="AB179" s="79"/>
      <c r="AC179" s="79"/>
      <c r="AD179" s="79"/>
      <c r="AE179" s="79"/>
      <c r="AF179" s="595">
        <v>2</v>
      </c>
      <c r="AG179" s="623" t="s">
        <v>489</v>
      </c>
      <c r="AH179" s="469" t="s">
        <v>40</v>
      </c>
      <c r="AI179" s="470">
        <v>100</v>
      </c>
      <c r="AJ179" s="470">
        <v>0</v>
      </c>
      <c r="AK179" s="471">
        <v>43282</v>
      </c>
      <c r="AL179" s="744">
        <v>43465</v>
      </c>
      <c r="AM179" s="1648"/>
      <c r="AN179" s="1648"/>
      <c r="AO179" s="472" t="s">
        <v>438</v>
      </c>
    </row>
    <row r="180" spans="1:51" ht="35.1" customHeight="1" x14ac:dyDescent="0.25">
      <c r="A180" s="734" t="s">
        <v>33</v>
      </c>
      <c r="B180" s="735" t="s">
        <v>433</v>
      </c>
      <c r="C180" s="548" t="s">
        <v>482</v>
      </c>
      <c r="D180" s="434">
        <v>151</v>
      </c>
      <c r="E180" s="436" t="s">
        <v>490</v>
      </c>
      <c r="F180" s="436" t="s">
        <v>491</v>
      </c>
      <c r="G180" s="437">
        <v>0</v>
      </c>
      <c r="H180" s="437" t="s">
        <v>47</v>
      </c>
      <c r="I180" s="437">
        <v>100</v>
      </c>
      <c r="J180" s="551">
        <v>100</v>
      </c>
      <c r="K180" s="439">
        <f>+L180+M180+N180+O180+P180+Q180+R180+S180</f>
        <v>124572730</v>
      </c>
      <c r="L180" s="309">
        <v>47082730</v>
      </c>
      <c r="M180" s="310">
        <v>77490000</v>
      </c>
      <c r="N180" s="310"/>
      <c r="O180" s="310"/>
      <c r="P180" s="310"/>
      <c r="Q180" s="310"/>
      <c r="R180" s="310"/>
      <c r="S180" s="310"/>
      <c r="T180" s="439">
        <f>+U180+V180+W180+X180+Y180+Z180+AA180+AB180</f>
        <v>117857730</v>
      </c>
      <c r="U180" s="279">
        <v>47082730</v>
      </c>
      <c r="V180" s="279">
        <v>70775000</v>
      </c>
      <c r="W180" s="279"/>
      <c r="X180" s="279"/>
      <c r="Y180" s="279"/>
      <c r="Z180" s="279"/>
      <c r="AA180" s="279"/>
      <c r="AB180" s="279"/>
      <c r="AC180" s="279"/>
      <c r="AD180" s="279"/>
      <c r="AE180" s="280"/>
      <c r="AF180" s="554">
        <v>1</v>
      </c>
      <c r="AG180" s="155" t="s">
        <v>492</v>
      </c>
      <c r="AH180" s="445" t="s">
        <v>298</v>
      </c>
      <c r="AI180" s="447">
        <v>1</v>
      </c>
      <c r="AJ180" s="447">
        <v>1</v>
      </c>
      <c r="AK180" s="556">
        <v>43101</v>
      </c>
      <c r="AL180" s="737">
        <v>43465</v>
      </c>
      <c r="AM180" s="1636">
        <v>42490000</v>
      </c>
      <c r="AN180" s="1636">
        <v>42490000</v>
      </c>
      <c r="AO180" s="449" t="s">
        <v>438</v>
      </c>
      <c r="AY180" s="745"/>
    </row>
    <row r="181" spans="1:51" ht="35.1" customHeight="1" x14ac:dyDescent="0.25">
      <c r="A181" s="746" t="s">
        <v>33</v>
      </c>
      <c r="B181" s="747" t="s">
        <v>433</v>
      </c>
      <c r="C181" s="748" t="s">
        <v>482</v>
      </c>
      <c r="D181" s="55">
        <v>151</v>
      </c>
      <c r="E181" s="57" t="s">
        <v>490</v>
      </c>
      <c r="F181" s="57" t="s">
        <v>491</v>
      </c>
      <c r="G181" s="58">
        <v>0</v>
      </c>
      <c r="H181" s="58" t="s">
        <v>47</v>
      </c>
      <c r="I181" s="58">
        <v>100</v>
      </c>
      <c r="J181" s="59">
        <v>100</v>
      </c>
      <c r="K181" s="60">
        <f t="shared" si="17"/>
        <v>0</v>
      </c>
      <c r="L181" s="61">
        <v>0</v>
      </c>
      <c r="M181" s="62">
        <v>0</v>
      </c>
      <c r="N181" s="62">
        <v>0</v>
      </c>
      <c r="O181" s="453"/>
      <c r="P181" s="62">
        <v>0</v>
      </c>
      <c r="Q181" s="453"/>
      <c r="R181" s="453"/>
      <c r="S181" s="63">
        <v>0</v>
      </c>
      <c r="T181" s="60">
        <f t="shared" ref="T181:T186" si="18">+U181+V181+W181+X181+Y181+Z181+AA181+AB181</f>
        <v>0</v>
      </c>
      <c r="U181" s="61"/>
      <c r="V181" s="62"/>
      <c r="W181" s="62"/>
      <c r="X181" s="453"/>
      <c r="Y181" s="62"/>
      <c r="Z181" s="453"/>
      <c r="AA181" s="453"/>
      <c r="AB181" s="63"/>
      <c r="AC181" s="63"/>
      <c r="AD181" s="63"/>
      <c r="AE181" s="63"/>
      <c r="AF181" s="749">
        <v>3</v>
      </c>
      <c r="AG181" s="475" t="s">
        <v>493</v>
      </c>
      <c r="AH181" s="455" t="s">
        <v>53</v>
      </c>
      <c r="AI181" s="749">
        <v>2</v>
      </c>
      <c r="AJ181" s="749">
        <v>1</v>
      </c>
      <c r="AK181" s="750">
        <v>43101</v>
      </c>
      <c r="AL181" s="751">
        <v>43465</v>
      </c>
      <c r="AM181" s="1647">
        <v>8000000</v>
      </c>
      <c r="AN181" s="1647">
        <v>8000000</v>
      </c>
      <c r="AO181" s="68" t="s">
        <v>438</v>
      </c>
      <c r="AY181" s="745"/>
    </row>
    <row r="182" spans="1:51" ht="35.1" customHeight="1" x14ac:dyDescent="0.25">
      <c r="A182" s="746" t="s">
        <v>33</v>
      </c>
      <c r="B182" s="747" t="s">
        <v>433</v>
      </c>
      <c r="C182" s="748" t="s">
        <v>482</v>
      </c>
      <c r="D182" s="55">
        <v>151</v>
      </c>
      <c r="E182" s="57" t="s">
        <v>490</v>
      </c>
      <c r="F182" s="57" t="s">
        <v>491</v>
      </c>
      <c r="G182" s="58">
        <v>0</v>
      </c>
      <c r="H182" s="58" t="s">
        <v>47</v>
      </c>
      <c r="I182" s="58">
        <v>100</v>
      </c>
      <c r="J182" s="59">
        <v>100</v>
      </c>
      <c r="K182" s="60">
        <f t="shared" si="17"/>
        <v>0</v>
      </c>
      <c r="L182" s="61">
        <v>0</v>
      </c>
      <c r="M182" s="62">
        <v>0</v>
      </c>
      <c r="N182" s="62">
        <v>0</v>
      </c>
      <c r="O182" s="453"/>
      <c r="P182" s="62">
        <v>0</v>
      </c>
      <c r="Q182" s="453"/>
      <c r="R182" s="453"/>
      <c r="S182" s="63">
        <v>0</v>
      </c>
      <c r="T182" s="60">
        <f t="shared" si="18"/>
        <v>0</v>
      </c>
      <c r="U182" s="61"/>
      <c r="V182" s="62"/>
      <c r="W182" s="62"/>
      <c r="X182" s="453"/>
      <c r="Y182" s="62"/>
      <c r="Z182" s="453"/>
      <c r="AA182" s="453"/>
      <c r="AB182" s="63"/>
      <c r="AC182" s="63"/>
      <c r="AD182" s="63"/>
      <c r="AE182" s="63"/>
      <c r="AF182" s="749">
        <v>4</v>
      </c>
      <c r="AG182" s="475" t="s">
        <v>494</v>
      </c>
      <c r="AH182" s="455" t="s">
        <v>73</v>
      </c>
      <c r="AI182" s="752">
        <v>100</v>
      </c>
      <c r="AJ182" s="752">
        <v>60</v>
      </c>
      <c r="AK182" s="67">
        <v>43101</v>
      </c>
      <c r="AL182" s="751">
        <v>43465</v>
      </c>
      <c r="AM182" s="1647">
        <v>22540000</v>
      </c>
      <c r="AN182" s="1647">
        <v>22540000</v>
      </c>
      <c r="AO182" s="68" t="s">
        <v>438</v>
      </c>
    </row>
    <row r="183" spans="1:51" ht="35.1" customHeight="1" thickBot="1" x14ac:dyDescent="0.3">
      <c r="A183" s="746" t="s">
        <v>33</v>
      </c>
      <c r="B183" s="747" t="s">
        <v>433</v>
      </c>
      <c r="C183" s="748" t="s">
        <v>482</v>
      </c>
      <c r="D183" s="55">
        <v>151</v>
      </c>
      <c r="E183" s="57" t="s">
        <v>490</v>
      </c>
      <c r="F183" s="57" t="s">
        <v>491</v>
      </c>
      <c r="G183" s="58">
        <v>0</v>
      </c>
      <c r="H183" s="58" t="s">
        <v>47</v>
      </c>
      <c r="I183" s="58">
        <v>100</v>
      </c>
      <c r="J183" s="59">
        <v>100</v>
      </c>
      <c r="K183" s="60">
        <f t="shared" si="17"/>
        <v>0</v>
      </c>
      <c r="L183" s="61">
        <v>0</v>
      </c>
      <c r="M183" s="62">
        <v>0</v>
      </c>
      <c r="N183" s="62">
        <v>0</v>
      </c>
      <c r="O183" s="453"/>
      <c r="P183" s="62">
        <v>0</v>
      </c>
      <c r="Q183" s="453"/>
      <c r="R183" s="453"/>
      <c r="S183" s="63">
        <v>0</v>
      </c>
      <c r="T183" s="76">
        <f t="shared" si="18"/>
        <v>0</v>
      </c>
      <c r="U183" s="77"/>
      <c r="V183" s="78"/>
      <c r="W183" s="78"/>
      <c r="X183" s="466"/>
      <c r="Y183" s="78"/>
      <c r="Z183" s="466"/>
      <c r="AA183" s="466"/>
      <c r="AB183" s="79"/>
      <c r="AC183" s="753"/>
      <c r="AD183" s="79"/>
      <c r="AE183" s="79"/>
      <c r="AF183" s="595">
        <v>5</v>
      </c>
      <c r="AG183" s="623" t="s">
        <v>495</v>
      </c>
      <c r="AH183" s="455" t="s">
        <v>40</v>
      </c>
      <c r="AI183" s="752">
        <v>100</v>
      </c>
      <c r="AJ183" s="752">
        <v>60</v>
      </c>
      <c r="AK183" s="67">
        <v>43101</v>
      </c>
      <c r="AL183" s="751">
        <v>43465</v>
      </c>
      <c r="AM183" s="1662">
        <v>51542730</v>
      </c>
      <c r="AN183" s="1647">
        <v>44827730</v>
      </c>
      <c r="AO183" s="68" t="s">
        <v>438</v>
      </c>
    </row>
    <row r="184" spans="1:51" ht="35.1" customHeight="1" x14ac:dyDescent="0.25">
      <c r="A184" s="687" t="s">
        <v>33</v>
      </c>
      <c r="B184" s="688" t="s">
        <v>433</v>
      </c>
      <c r="C184" s="689" t="s">
        <v>482</v>
      </c>
      <c r="D184" s="33">
        <v>152</v>
      </c>
      <c r="E184" s="35" t="s">
        <v>496</v>
      </c>
      <c r="F184" s="35" t="s">
        <v>497</v>
      </c>
      <c r="G184" s="36">
        <v>1</v>
      </c>
      <c r="H184" s="36" t="s">
        <v>38</v>
      </c>
      <c r="I184" s="36">
        <v>4</v>
      </c>
      <c r="J184" s="37">
        <v>1</v>
      </c>
      <c r="K184" s="38">
        <f t="shared" si="17"/>
        <v>69300000</v>
      </c>
      <c r="L184" s="41">
        <v>19300000</v>
      </c>
      <c r="M184" s="42">
        <v>50000000</v>
      </c>
      <c r="N184" s="42">
        <v>0</v>
      </c>
      <c r="O184" s="719"/>
      <c r="P184" s="42">
        <v>0</v>
      </c>
      <c r="Q184" s="719"/>
      <c r="R184" s="719"/>
      <c r="S184" s="43">
        <v>0</v>
      </c>
      <c r="T184" s="439">
        <f t="shared" si="18"/>
        <v>69300000</v>
      </c>
      <c r="U184" s="440">
        <v>19300000</v>
      </c>
      <c r="V184" s="441">
        <v>50000000</v>
      </c>
      <c r="W184" s="441"/>
      <c r="X184" s="442"/>
      <c r="Y184" s="441"/>
      <c r="Z184" s="442"/>
      <c r="AA184" s="442"/>
      <c r="AB184" s="443"/>
      <c r="AC184" s="754"/>
      <c r="AD184" s="443"/>
      <c r="AE184" s="443"/>
      <c r="AF184" s="554">
        <v>1</v>
      </c>
      <c r="AG184" s="155" t="s">
        <v>498</v>
      </c>
      <c r="AH184" s="314" t="s">
        <v>53</v>
      </c>
      <c r="AI184" s="583">
        <v>4</v>
      </c>
      <c r="AJ184" s="583">
        <v>4</v>
      </c>
      <c r="AK184" s="317">
        <v>43101</v>
      </c>
      <c r="AL184" s="690">
        <v>43465</v>
      </c>
      <c r="AM184" s="1642">
        <v>38500000</v>
      </c>
      <c r="AN184" s="1642">
        <v>38500000</v>
      </c>
      <c r="AO184" s="449" t="s">
        <v>438</v>
      </c>
    </row>
    <row r="185" spans="1:51" ht="35.1" customHeight="1" thickBot="1" x14ac:dyDescent="0.3">
      <c r="A185" s="741" t="s">
        <v>33</v>
      </c>
      <c r="B185" s="742" t="s">
        <v>433</v>
      </c>
      <c r="C185" s="743" t="s">
        <v>482</v>
      </c>
      <c r="D185" s="461">
        <v>152</v>
      </c>
      <c r="E185" s="463" t="s">
        <v>496</v>
      </c>
      <c r="F185" s="463" t="s">
        <v>497</v>
      </c>
      <c r="G185" s="464">
        <v>1</v>
      </c>
      <c r="H185" s="464" t="s">
        <v>38</v>
      </c>
      <c r="I185" s="464">
        <v>4</v>
      </c>
      <c r="J185" s="594">
        <v>1</v>
      </c>
      <c r="K185" s="76">
        <f t="shared" si="17"/>
        <v>0</v>
      </c>
      <c r="L185" s="77">
        <v>0</v>
      </c>
      <c r="M185" s="78">
        <v>0</v>
      </c>
      <c r="N185" s="78">
        <v>0</v>
      </c>
      <c r="O185" s="755"/>
      <c r="P185" s="78">
        <v>0</v>
      </c>
      <c r="Q185" s="755"/>
      <c r="R185" s="755"/>
      <c r="S185" s="79">
        <v>0</v>
      </c>
      <c r="T185" s="76">
        <f t="shared" si="18"/>
        <v>0</v>
      </c>
      <c r="U185" s="77"/>
      <c r="V185" s="78"/>
      <c r="W185" s="78"/>
      <c r="X185" s="755"/>
      <c r="Y185" s="78"/>
      <c r="Z185" s="755"/>
      <c r="AA185" s="755"/>
      <c r="AB185" s="79"/>
      <c r="AC185" s="753"/>
      <c r="AD185" s="79"/>
      <c r="AE185" s="79"/>
      <c r="AF185" s="595">
        <v>2</v>
      </c>
      <c r="AG185" s="623" t="s">
        <v>499</v>
      </c>
      <c r="AH185" s="469" t="s">
        <v>40</v>
      </c>
      <c r="AI185" s="470">
        <v>100</v>
      </c>
      <c r="AJ185" s="470">
        <v>100</v>
      </c>
      <c r="AK185" s="756">
        <v>43101</v>
      </c>
      <c r="AL185" s="744">
        <v>43465</v>
      </c>
      <c r="AM185" s="1648">
        <v>30800000</v>
      </c>
      <c r="AN185" s="1648">
        <v>30800000</v>
      </c>
      <c r="AO185" s="472" t="s">
        <v>438</v>
      </c>
    </row>
    <row r="186" spans="1:51" ht="35.1" customHeight="1" thickBot="1" x14ac:dyDescent="0.3">
      <c r="A186" s="734" t="s">
        <v>33</v>
      </c>
      <c r="B186" s="735" t="s">
        <v>433</v>
      </c>
      <c r="C186" s="548" t="s">
        <v>482</v>
      </c>
      <c r="D186" s="434">
        <v>153</v>
      </c>
      <c r="E186" s="549" t="s">
        <v>500</v>
      </c>
      <c r="F186" s="549" t="s">
        <v>501</v>
      </c>
      <c r="G186" s="437">
        <v>12000</v>
      </c>
      <c r="H186" s="437" t="s">
        <v>38</v>
      </c>
      <c r="I186" s="437">
        <v>36000</v>
      </c>
      <c r="J186" s="551">
        <v>9000</v>
      </c>
      <c r="K186" s="439">
        <f>+L186+M186+N186+O186+P186+Q186+R186+S186</f>
        <v>364129833</v>
      </c>
      <c r="L186" s="39">
        <v>7929833</v>
      </c>
      <c r="M186" s="40">
        <v>120377782</v>
      </c>
      <c r="N186" s="40">
        <v>235822218</v>
      </c>
      <c r="O186" s="40"/>
      <c r="P186" s="40"/>
      <c r="Q186" s="40"/>
      <c r="R186" s="40"/>
      <c r="S186" s="40"/>
      <c r="T186" s="439">
        <f t="shared" si="18"/>
        <v>278423300</v>
      </c>
      <c r="U186" s="414">
        <v>3747505</v>
      </c>
      <c r="V186" s="414">
        <v>109771226</v>
      </c>
      <c r="W186" s="414">
        <v>164904569</v>
      </c>
      <c r="X186" s="414"/>
      <c r="Y186" s="414"/>
      <c r="Z186" s="414"/>
      <c r="AA186" s="414"/>
      <c r="AB186" s="414"/>
      <c r="AC186" s="414"/>
      <c r="AD186" s="414"/>
      <c r="AE186" s="552"/>
      <c r="AF186" s="554">
        <v>1</v>
      </c>
      <c r="AG186" s="155" t="s">
        <v>502</v>
      </c>
      <c r="AH186" s="446" t="s">
        <v>53</v>
      </c>
      <c r="AI186" s="447">
        <v>14226</v>
      </c>
      <c r="AJ186" s="447">
        <v>14226</v>
      </c>
      <c r="AK186" s="556">
        <v>43101</v>
      </c>
      <c r="AL186" s="737">
        <v>43465</v>
      </c>
      <c r="AM186" s="1636">
        <v>364129833</v>
      </c>
      <c r="AN186" s="1636">
        <v>278423300</v>
      </c>
      <c r="AO186" s="449" t="s">
        <v>438</v>
      </c>
    </row>
    <row r="187" spans="1:51" ht="35.1" customHeight="1" thickBot="1" x14ac:dyDescent="0.3">
      <c r="A187" s="731" t="s">
        <v>33</v>
      </c>
      <c r="B187" s="732" t="s">
        <v>433</v>
      </c>
      <c r="C187" s="558" t="s">
        <v>482</v>
      </c>
      <c r="D187" s="163">
        <v>154</v>
      </c>
      <c r="E187" s="164" t="s">
        <v>503</v>
      </c>
      <c r="F187" s="164" t="s">
        <v>504</v>
      </c>
      <c r="G187" s="422">
        <v>96</v>
      </c>
      <c r="H187" s="422" t="s">
        <v>38</v>
      </c>
      <c r="I187" s="422">
        <v>384</v>
      </c>
      <c r="J187" s="166">
        <v>96</v>
      </c>
      <c r="K187" s="167">
        <f t="shared" ref="K187:K192" si="19">+L187+M187+N187+O187+P187+Q187+R187+S187</f>
        <v>50400000</v>
      </c>
      <c r="L187" s="182">
        <v>50400000</v>
      </c>
      <c r="M187" s="183">
        <v>0</v>
      </c>
      <c r="N187" s="183">
        <v>0</v>
      </c>
      <c r="O187" s="427"/>
      <c r="P187" s="183">
        <v>0</v>
      </c>
      <c r="Q187" s="427"/>
      <c r="R187" s="427"/>
      <c r="S187" s="185">
        <v>0</v>
      </c>
      <c r="T187" s="167">
        <f>+U187+V187+W187+X187+Y187+Z187+AA187+AB187</f>
        <v>50400000</v>
      </c>
      <c r="U187" s="182">
        <v>50400000</v>
      </c>
      <c r="V187" s="183"/>
      <c r="W187" s="183"/>
      <c r="X187" s="427"/>
      <c r="Y187" s="183"/>
      <c r="Z187" s="427"/>
      <c r="AA187" s="427"/>
      <c r="AB187" s="185"/>
      <c r="AC187" s="185"/>
      <c r="AD187" s="185"/>
      <c r="AE187" s="185"/>
      <c r="AF187" s="176">
        <v>1</v>
      </c>
      <c r="AG187" s="103" t="s">
        <v>505</v>
      </c>
      <c r="AH187" s="175" t="s">
        <v>53</v>
      </c>
      <c r="AI187" s="429">
        <v>12</v>
      </c>
      <c r="AJ187" s="429">
        <v>4</v>
      </c>
      <c r="AK187" s="177">
        <v>43101</v>
      </c>
      <c r="AL187" s="711"/>
      <c r="AM187" s="1634">
        <v>50400000</v>
      </c>
      <c r="AN187" s="1634">
        <v>50400000</v>
      </c>
      <c r="AO187" s="178" t="s">
        <v>438</v>
      </c>
    </row>
    <row r="188" spans="1:51" ht="35.1" customHeight="1" thickBot="1" x14ac:dyDescent="0.3">
      <c r="A188" s="720" t="s">
        <v>33</v>
      </c>
      <c r="B188" s="713" t="s">
        <v>433</v>
      </c>
      <c r="C188" s="714" t="s">
        <v>482</v>
      </c>
      <c r="D188" s="255">
        <v>155</v>
      </c>
      <c r="E188" s="257" t="s">
        <v>506</v>
      </c>
      <c r="F188" s="257" t="s">
        <v>507</v>
      </c>
      <c r="G188" s="258">
        <v>95</v>
      </c>
      <c r="H188" s="258" t="s">
        <v>47</v>
      </c>
      <c r="I188" s="258">
        <v>95</v>
      </c>
      <c r="J188" s="278">
        <v>95</v>
      </c>
      <c r="K188" s="260">
        <f t="shared" si="19"/>
        <v>27000000</v>
      </c>
      <c r="L188" s="261">
        <v>17000000</v>
      </c>
      <c r="M188" s="262">
        <v>10000000</v>
      </c>
      <c r="N188" s="262">
        <v>0</v>
      </c>
      <c r="O188" s="263"/>
      <c r="P188" s="262">
        <v>0</v>
      </c>
      <c r="Q188" s="263"/>
      <c r="R188" s="263"/>
      <c r="S188" s="264">
        <v>0</v>
      </c>
      <c r="T188" s="260">
        <f>+U188+V188+W188+X188+Y188+Z188+AA188+AB188</f>
        <v>24848180</v>
      </c>
      <c r="U188" s="757">
        <v>14848180</v>
      </c>
      <c r="V188" s="757">
        <v>10000000</v>
      </c>
      <c r="W188" s="757"/>
      <c r="X188" s="757"/>
      <c r="Y188" s="757"/>
      <c r="Z188" s="757"/>
      <c r="AA188" s="757"/>
      <c r="AB188" s="757"/>
      <c r="AC188" s="757"/>
      <c r="AD188" s="757"/>
      <c r="AE188" s="758"/>
      <c r="AF188" s="539">
        <v>1</v>
      </c>
      <c r="AG188" s="221" t="s">
        <v>508</v>
      </c>
      <c r="AH188" s="541" t="s">
        <v>53</v>
      </c>
      <c r="AI188" s="542">
        <v>103</v>
      </c>
      <c r="AJ188" s="542">
        <v>70</v>
      </c>
      <c r="AK188" s="723">
        <v>43101</v>
      </c>
      <c r="AL188" s="718"/>
      <c r="AM188" s="1638">
        <v>27000000</v>
      </c>
      <c r="AN188" s="1638">
        <v>24848180</v>
      </c>
      <c r="AO188" s="449" t="s">
        <v>438</v>
      </c>
    </row>
    <row r="189" spans="1:51" ht="35.1" customHeight="1" thickBot="1" x14ac:dyDescent="0.3">
      <c r="A189" s="731" t="s">
        <v>33</v>
      </c>
      <c r="B189" s="732" t="s">
        <v>433</v>
      </c>
      <c r="C189" s="558" t="s">
        <v>482</v>
      </c>
      <c r="D189" s="163">
        <v>156</v>
      </c>
      <c r="E189" s="164" t="s">
        <v>509</v>
      </c>
      <c r="F189" s="164" t="s">
        <v>510</v>
      </c>
      <c r="G189" s="422">
        <v>120</v>
      </c>
      <c r="H189" s="422" t="s">
        <v>38</v>
      </c>
      <c r="I189" s="422">
        <v>360</v>
      </c>
      <c r="J189" s="166">
        <v>90</v>
      </c>
      <c r="K189" s="167">
        <f t="shared" si="19"/>
        <v>25000000</v>
      </c>
      <c r="L189" s="182">
        <v>15000000</v>
      </c>
      <c r="M189" s="183">
        <v>10000000</v>
      </c>
      <c r="N189" s="183">
        <v>0</v>
      </c>
      <c r="O189" s="427"/>
      <c r="P189" s="183">
        <v>0</v>
      </c>
      <c r="Q189" s="427"/>
      <c r="R189" s="427"/>
      <c r="S189" s="185">
        <v>0</v>
      </c>
      <c r="T189" s="167">
        <f t="shared" ref="T189:T194" si="20">+U189+V189+W189+X189+Y189+Z189+AA189+AB189</f>
        <v>25000000</v>
      </c>
      <c r="U189" s="99">
        <v>15000000</v>
      </c>
      <c r="V189" s="99">
        <v>10000000</v>
      </c>
      <c r="W189" s="99"/>
      <c r="X189" s="99"/>
      <c r="Y189" s="99"/>
      <c r="Z189" s="99"/>
      <c r="AA189" s="99"/>
      <c r="AB189" s="99"/>
      <c r="AC189" s="99"/>
      <c r="AD189" s="185"/>
      <c r="AE189" s="185"/>
      <c r="AF189" s="176">
        <v>1</v>
      </c>
      <c r="AG189" s="103" t="s">
        <v>511</v>
      </c>
      <c r="AH189" s="175" t="s">
        <v>53</v>
      </c>
      <c r="AI189" s="429">
        <v>240</v>
      </c>
      <c r="AJ189" s="429">
        <v>190</v>
      </c>
      <c r="AK189" s="177">
        <v>43101</v>
      </c>
      <c r="AL189" s="711"/>
      <c r="AM189" s="1634">
        <v>25000000</v>
      </c>
      <c r="AN189" s="1634">
        <v>25000000</v>
      </c>
      <c r="AO189" s="178" t="s">
        <v>438</v>
      </c>
    </row>
    <row r="190" spans="1:51" ht="35.1" customHeight="1" x14ac:dyDescent="0.25">
      <c r="A190" s="734" t="s">
        <v>33</v>
      </c>
      <c r="B190" s="735" t="s">
        <v>433</v>
      </c>
      <c r="C190" s="548" t="s">
        <v>482</v>
      </c>
      <c r="D190" s="434">
        <v>157</v>
      </c>
      <c r="E190" s="436" t="s">
        <v>512</v>
      </c>
      <c r="F190" s="436" t="s">
        <v>513</v>
      </c>
      <c r="G190" s="437">
        <v>182</v>
      </c>
      <c r="H190" s="437" t="s">
        <v>38</v>
      </c>
      <c r="I190" s="437">
        <v>800</v>
      </c>
      <c r="J190" s="551">
        <v>200</v>
      </c>
      <c r="K190" s="439">
        <f t="shared" si="19"/>
        <v>44627347</v>
      </c>
      <c r="L190" s="39">
        <v>34627347</v>
      </c>
      <c r="M190" s="40">
        <v>10000000</v>
      </c>
      <c r="N190" s="40"/>
      <c r="O190" s="40"/>
      <c r="P190" s="40"/>
      <c r="Q190" s="40"/>
      <c r="R190" s="40"/>
      <c r="S190" s="40"/>
      <c r="T190" s="439">
        <f t="shared" si="20"/>
        <v>35525000</v>
      </c>
      <c r="U190" s="414">
        <v>25525000</v>
      </c>
      <c r="V190" s="759">
        <v>10000000</v>
      </c>
      <c r="W190" s="414"/>
      <c r="X190" s="414"/>
      <c r="Y190" s="414"/>
      <c r="Z190" s="414"/>
      <c r="AA190" s="414"/>
      <c r="AB190" s="414"/>
      <c r="AC190" s="414"/>
      <c r="AD190" s="414"/>
      <c r="AE190" s="552"/>
      <c r="AF190" s="554">
        <v>1</v>
      </c>
      <c r="AG190" s="155" t="s">
        <v>514</v>
      </c>
      <c r="AH190" s="446" t="s">
        <v>53</v>
      </c>
      <c r="AI190" s="447">
        <v>200</v>
      </c>
      <c r="AJ190" s="447">
        <v>0</v>
      </c>
      <c r="AK190" s="556">
        <v>43101</v>
      </c>
      <c r="AL190" s="737"/>
      <c r="AM190" s="1636">
        <v>25200000</v>
      </c>
      <c r="AN190" s="1636">
        <v>25200000</v>
      </c>
      <c r="AO190" s="449" t="s">
        <v>438</v>
      </c>
    </row>
    <row r="191" spans="1:51" ht="35.1" customHeight="1" x14ac:dyDescent="0.25">
      <c r="A191" s="746" t="s">
        <v>33</v>
      </c>
      <c r="B191" s="747" t="s">
        <v>433</v>
      </c>
      <c r="C191" s="748" t="s">
        <v>482</v>
      </c>
      <c r="D191" s="55">
        <v>157</v>
      </c>
      <c r="E191" s="57" t="s">
        <v>512</v>
      </c>
      <c r="F191" s="57" t="s">
        <v>513</v>
      </c>
      <c r="G191" s="58">
        <v>182</v>
      </c>
      <c r="H191" s="58" t="s">
        <v>38</v>
      </c>
      <c r="I191" s="58">
        <v>800</v>
      </c>
      <c r="J191" s="59">
        <v>200</v>
      </c>
      <c r="K191" s="60">
        <f t="shared" si="19"/>
        <v>0</v>
      </c>
      <c r="L191" s="61">
        <v>0</v>
      </c>
      <c r="M191" s="62">
        <v>0</v>
      </c>
      <c r="N191" s="62">
        <v>0</v>
      </c>
      <c r="O191" s="453"/>
      <c r="P191" s="62">
        <v>0</v>
      </c>
      <c r="Q191" s="453"/>
      <c r="R191" s="453"/>
      <c r="S191" s="63">
        <v>0</v>
      </c>
      <c r="T191" s="60">
        <f t="shared" si="20"/>
        <v>0</v>
      </c>
      <c r="U191" s="61"/>
      <c r="V191" s="62"/>
      <c r="W191" s="62"/>
      <c r="X191" s="453"/>
      <c r="Y191" s="62"/>
      <c r="Z191" s="453"/>
      <c r="AA191" s="453"/>
      <c r="AB191" s="63"/>
      <c r="AC191" s="63"/>
      <c r="AD191" s="63"/>
      <c r="AE191" s="63"/>
      <c r="AF191" s="749">
        <v>2</v>
      </c>
      <c r="AG191" s="475" t="s">
        <v>515</v>
      </c>
      <c r="AH191" s="456" t="s">
        <v>53</v>
      </c>
      <c r="AI191" s="457">
        <v>1</v>
      </c>
      <c r="AJ191" s="457">
        <v>1</v>
      </c>
      <c r="AK191" s="67">
        <v>43101</v>
      </c>
      <c r="AL191" s="751"/>
      <c r="AM191" s="1647">
        <v>9427347</v>
      </c>
      <c r="AN191" s="1647">
        <v>325000</v>
      </c>
      <c r="AO191" s="68" t="s">
        <v>438</v>
      </c>
    </row>
    <row r="192" spans="1:51" ht="35.1" customHeight="1" thickBot="1" x14ac:dyDescent="0.3">
      <c r="A192" s="741" t="s">
        <v>33</v>
      </c>
      <c r="B192" s="742" t="s">
        <v>433</v>
      </c>
      <c r="C192" s="743" t="s">
        <v>482</v>
      </c>
      <c r="D192" s="461">
        <v>157</v>
      </c>
      <c r="E192" s="463" t="s">
        <v>512</v>
      </c>
      <c r="F192" s="463" t="s">
        <v>513</v>
      </c>
      <c r="G192" s="464">
        <v>182</v>
      </c>
      <c r="H192" s="464" t="s">
        <v>38</v>
      </c>
      <c r="I192" s="464">
        <v>800</v>
      </c>
      <c r="J192" s="594">
        <v>200</v>
      </c>
      <c r="K192" s="76">
        <f t="shared" si="19"/>
        <v>0</v>
      </c>
      <c r="L192" s="77">
        <v>0</v>
      </c>
      <c r="M192" s="78">
        <v>0</v>
      </c>
      <c r="N192" s="78">
        <v>0</v>
      </c>
      <c r="O192" s="466"/>
      <c r="P192" s="78">
        <v>0</v>
      </c>
      <c r="Q192" s="466"/>
      <c r="R192" s="466"/>
      <c r="S192" s="79">
        <v>0</v>
      </c>
      <c r="T192" s="76">
        <f t="shared" si="20"/>
        <v>0</v>
      </c>
      <c r="U192" s="77"/>
      <c r="V192" s="78"/>
      <c r="W192" s="78"/>
      <c r="X192" s="466"/>
      <c r="Y192" s="78"/>
      <c r="Z192" s="466"/>
      <c r="AA192" s="466"/>
      <c r="AB192" s="79"/>
      <c r="AC192" s="79"/>
      <c r="AD192" s="79"/>
      <c r="AE192" s="79"/>
      <c r="AF192" s="595">
        <v>3</v>
      </c>
      <c r="AG192" s="623" t="s">
        <v>516</v>
      </c>
      <c r="AH192" s="469" t="s">
        <v>53</v>
      </c>
      <c r="AI192" s="470">
        <v>234</v>
      </c>
      <c r="AJ192" s="470">
        <v>180</v>
      </c>
      <c r="AK192" s="471">
        <v>43101</v>
      </c>
      <c r="AL192" s="744"/>
      <c r="AM192" s="1648">
        <v>10000000</v>
      </c>
      <c r="AN192" s="1648">
        <v>10000000</v>
      </c>
      <c r="AO192" s="472" t="s">
        <v>438</v>
      </c>
    </row>
    <row r="193" spans="1:53" s="774" customFormat="1" ht="35.1" customHeight="1" thickBot="1" x14ac:dyDescent="0.3">
      <c r="A193" s="760" t="s">
        <v>33</v>
      </c>
      <c r="B193" s="761" t="s">
        <v>517</v>
      </c>
      <c r="C193" s="762" t="s">
        <v>518</v>
      </c>
      <c r="D193" s="763">
        <v>184</v>
      </c>
      <c r="E193" s="764" t="s">
        <v>519</v>
      </c>
      <c r="F193" s="764" t="s">
        <v>520</v>
      </c>
      <c r="G193" s="695">
        <v>0</v>
      </c>
      <c r="H193" s="695" t="s">
        <v>38</v>
      </c>
      <c r="I193" s="695">
        <v>1</v>
      </c>
      <c r="J193" s="696">
        <v>0.25</v>
      </c>
      <c r="K193" s="697">
        <f>L193+M193+N193+O193+P193+Q193+R193+S193</f>
        <v>0</v>
      </c>
      <c r="L193" s="765"/>
      <c r="M193" s="766"/>
      <c r="N193" s="766"/>
      <c r="O193" s="767"/>
      <c r="P193" s="766"/>
      <c r="Q193" s="767"/>
      <c r="R193" s="767"/>
      <c r="S193" s="768"/>
      <c r="T193" s="697">
        <f t="shared" si="20"/>
        <v>0</v>
      </c>
      <c r="U193" s="765"/>
      <c r="V193" s="766"/>
      <c r="W193" s="766"/>
      <c r="X193" s="767"/>
      <c r="Y193" s="766"/>
      <c r="Z193" s="767"/>
      <c r="AA193" s="767"/>
      <c r="AB193" s="768"/>
      <c r="AC193" s="768"/>
      <c r="AD193" s="768"/>
      <c r="AE193" s="769"/>
      <c r="AF193" s="749">
        <v>1</v>
      </c>
      <c r="AG193" s="1742" t="s">
        <v>521</v>
      </c>
      <c r="AH193" s="770" t="s">
        <v>40</v>
      </c>
      <c r="AI193" s="771">
        <v>100</v>
      </c>
      <c r="AJ193" s="772">
        <v>50</v>
      </c>
      <c r="AK193" s="773">
        <v>43101</v>
      </c>
      <c r="AL193" s="773">
        <v>43465</v>
      </c>
      <c r="AM193" s="1635">
        <v>0</v>
      </c>
      <c r="AN193" s="1709">
        <v>0</v>
      </c>
      <c r="AO193" s="684" t="s">
        <v>522</v>
      </c>
    </row>
    <row r="194" spans="1:53" s="774" customFormat="1" ht="35.1" customHeight="1" x14ac:dyDescent="0.2">
      <c r="A194" s="775" t="s">
        <v>33</v>
      </c>
      <c r="B194" s="776" t="s">
        <v>517</v>
      </c>
      <c r="C194" s="725" t="s">
        <v>518</v>
      </c>
      <c r="D194" s="777">
        <v>187</v>
      </c>
      <c r="E194" s="778" t="s">
        <v>523</v>
      </c>
      <c r="F194" s="779" t="s">
        <v>524</v>
      </c>
      <c r="G194" s="36">
        <v>0</v>
      </c>
      <c r="H194" s="36" t="s">
        <v>38</v>
      </c>
      <c r="I194" s="36">
        <v>1</v>
      </c>
      <c r="J194" s="37">
        <v>1</v>
      </c>
      <c r="K194" s="38">
        <f>L194+M194+N194+O194+P194+Q194+R194+S194</f>
        <v>34255000</v>
      </c>
      <c r="L194" s="309">
        <v>34255000</v>
      </c>
      <c r="M194" s="780"/>
      <c r="N194" s="781"/>
      <c r="O194" s="782"/>
      <c r="P194" s="783"/>
      <c r="Q194" s="783"/>
      <c r="R194" s="784"/>
      <c r="S194" s="785"/>
      <c r="T194" s="38">
        <f t="shared" si="20"/>
        <v>34255000</v>
      </c>
      <c r="U194" s="279">
        <v>34255000</v>
      </c>
      <c r="V194" s="279"/>
      <c r="W194" s="279"/>
      <c r="X194" s="279"/>
      <c r="Y194" s="279"/>
      <c r="Z194" s="279"/>
      <c r="AA194" s="279"/>
      <c r="AB194" s="279"/>
      <c r="AC194" s="279"/>
      <c r="AD194" s="279"/>
      <c r="AE194" s="280"/>
      <c r="AF194" s="786">
        <v>1</v>
      </c>
      <c r="AG194" s="1743" t="s">
        <v>525</v>
      </c>
      <c r="AH194" s="787" t="s">
        <v>40</v>
      </c>
      <c r="AI194" s="788">
        <v>100</v>
      </c>
      <c r="AJ194" s="789">
        <v>100</v>
      </c>
      <c r="AK194" s="790">
        <v>43282</v>
      </c>
      <c r="AL194" s="790">
        <v>43465</v>
      </c>
      <c r="AM194" s="1642">
        <v>10000000</v>
      </c>
      <c r="AN194" s="1642">
        <v>10000000</v>
      </c>
      <c r="AO194" s="48" t="s">
        <v>522</v>
      </c>
    </row>
    <row r="195" spans="1:53" s="774" customFormat="1" ht="35.1" customHeight="1" thickBot="1" x14ac:dyDescent="0.3">
      <c r="A195" s="791" t="s">
        <v>33</v>
      </c>
      <c r="B195" s="792" t="s">
        <v>517</v>
      </c>
      <c r="C195" s="793" t="s">
        <v>518</v>
      </c>
      <c r="D195" s="794">
        <v>187</v>
      </c>
      <c r="E195" s="795" t="s">
        <v>523</v>
      </c>
      <c r="F195" s="795" t="s">
        <v>526</v>
      </c>
      <c r="G195" s="464">
        <v>0</v>
      </c>
      <c r="H195" s="464" t="s">
        <v>38</v>
      </c>
      <c r="I195" s="464">
        <v>1</v>
      </c>
      <c r="J195" s="594">
        <v>0.25</v>
      </c>
      <c r="K195" s="76"/>
      <c r="L195" s="796"/>
      <c r="M195" s="797"/>
      <c r="N195" s="797"/>
      <c r="O195" s="798"/>
      <c r="P195" s="797"/>
      <c r="Q195" s="798"/>
      <c r="R195" s="798"/>
      <c r="S195" s="799"/>
      <c r="T195" s="76"/>
      <c r="U195" s="796"/>
      <c r="V195" s="797"/>
      <c r="W195" s="797"/>
      <c r="X195" s="798"/>
      <c r="Y195" s="797"/>
      <c r="Z195" s="798"/>
      <c r="AA195" s="798"/>
      <c r="AB195" s="799"/>
      <c r="AC195" s="799"/>
      <c r="AD195" s="799"/>
      <c r="AE195" s="800"/>
      <c r="AF195" s="801">
        <v>2</v>
      </c>
      <c r="AG195" s="623" t="s">
        <v>527</v>
      </c>
      <c r="AH195" s="803" t="s">
        <v>40</v>
      </c>
      <c r="AI195" s="804">
        <v>100</v>
      </c>
      <c r="AJ195" s="805">
        <v>100</v>
      </c>
      <c r="AK195" s="806">
        <v>43117</v>
      </c>
      <c r="AL195" s="806">
        <v>43451</v>
      </c>
      <c r="AM195" s="1648">
        <v>24255000</v>
      </c>
      <c r="AN195" s="1648">
        <v>24255000</v>
      </c>
      <c r="AO195" s="472" t="s">
        <v>522</v>
      </c>
    </row>
    <row r="196" spans="1:53" s="111" customFormat="1" ht="35.1" customHeight="1" thickBot="1" x14ac:dyDescent="0.25">
      <c r="A196" s="226" t="s">
        <v>33</v>
      </c>
      <c r="B196" s="142" t="s">
        <v>517</v>
      </c>
      <c r="C196" s="143" t="s">
        <v>518</v>
      </c>
      <c r="D196" s="144">
        <v>188</v>
      </c>
      <c r="E196" s="145" t="s">
        <v>528</v>
      </c>
      <c r="F196" s="146" t="s">
        <v>529</v>
      </c>
      <c r="G196" s="358">
        <v>0</v>
      </c>
      <c r="H196" s="358" t="s">
        <v>47</v>
      </c>
      <c r="I196" s="358">
        <v>26</v>
      </c>
      <c r="J196" s="147">
        <v>26</v>
      </c>
      <c r="K196" s="148">
        <f>+L196+M196+N196+O196+P196+Q196+R196+S196</f>
        <v>20000000</v>
      </c>
      <c r="L196" s="229">
        <v>20000000</v>
      </c>
      <c r="M196" s="150">
        <v>0</v>
      </c>
      <c r="N196" s="150">
        <v>0</v>
      </c>
      <c r="O196" s="513"/>
      <c r="P196" s="150"/>
      <c r="Q196" s="513"/>
      <c r="R196" s="513"/>
      <c r="S196" s="152"/>
      <c r="T196" s="148">
        <f>+U196+V196+W196+X196+Y196+Z196+AA196+AB196</f>
        <v>20000000</v>
      </c>
      <c r="U196" s="229">
        <v>20000000</v>
      </c>
      <c r="V196" s="150"/>
      <c r="W196" s="150"/>
      <c r="X196" s="513"/>
      <c r="Y196" s="150"/>
      <c r="Z196" s="513"/>
      <c r="AA196" s="513"/>
      <c r="AB196" s="152"/>
      <c r="AC196" s="152"/>
      <c r="AD196" s="152"/>
      <c r="AE196" s="152"/>
      <c r="AF196" s="154">
        <v>1</v>
      </c>
      <c r="AG196" s="155" t="s">
        <v>530</v>
      </c>
      <c r="AH196" s="156" t="s">
        <v>531</v>
      </c>
      <c r="AI196" s="157">
        <v>26</v>
      </c>
      <c r="AJ196" s="157">
        <v>50</v>
      </c>
      <c r="AK196" s="158">
        <v>43252</v>
      </c>
      <c r="AL196" s="158">
        <v>43465</v>
      </c>
      <c r="AM196" s="1652">
        <v>20000000</v>
      </c>
      <c r="AN196" s="1652">
        <v>20000000</v>
      </c>
      <c r="AO196" s="807" t="s">
        <v>76</v>
      </c>
    </row>
    <row r="197" spans="1:53" s="774" customFormat="1" ht="35.1" customHeight="1" thickBot="1" x14ac:dyDescent="0.3">
      <c r="A197" s="160" t="s">
        <v>33</v>
      </c>
      <c r="B197" s="161" t="s">
        <v>517</v>
      </c>
      <c r="C197" s="162" t="s">
        <v>518</v>
      </c>
      <c r="D197" s="808">
        <v>189</v>
      </c>
      <c r="E197" s="809" t="s">
        <v>532</v>
      </c>
      <c r="F197" s="809" t="s">
        <v>524</v>
      </c>
      <c r="G197" s="422">
        <v>0</v>
      </c>
      <c r="H197" s="422" t="s">
        <v>38</v>
      </c>
      <c r="I197" s="422">
        <v>4</v>
      </c>
      <c r="J197" s="166">
        <v>1</v>
      </c>
      <c r="K197" s="167">
        <f t="shared" ref="K197:K214" si="21">L197+M197+N197+O197+P197+Q197+R197+S197</f>
        <v>0</v>
      </c>
      <c r="L197" s="810"/>
      <c r="M197" s="811"/>
      <c r="N197" s="811"/>
      <c r="O197" s="812"/>
      <c r="P197" s="811"/>
      <c r="Q197" s="812"/>
      <c r="R197" s="812"/>
      <c r="S197" s="813"/>
      <c r="T197" s="167">
        <f t="shared" ref="T197:T214" si="22">+U197+V197+W197+X197+Y197+Z197+AA197+AB197</f>
        <v>0</v>
      </c>
      <c r="U197" s="810"/>
      <c r="V197" s="811"/>
      <c r="W197" s="811"/>
      <c r="X197" s="812"/>
      <c r="Y197" s="811"/>
      <c r="Z197" s="812"/>
      <c r="AA197" s="812"/>
      <c r="AB197" s="813"/>
      <c r="AC197" s="813"/>
      <c r="AD197" s="813"/>
      <c r="AE197" s="814"/>
      <c r="AF197" s="815">
        <v>1</v>
      </c>
      <c r="AG197" s="103" t="s">
        <v>533</v>
      </c>
      <c r="AH197" s="817" t="s">
        <v>57</v>
      </c>
      <c r="AI197" s="818">
        <v>5</v>
      </c>
      <c r="AJ197" s="819">
        <v>6</v>
      </c>
      <c r="AK197" s="820">
        <v>43101</v>
      </c>
      <c r="AL197" s="820">
        <v>43465</v>
      </c>
      <c r="AM197" s="1634"/>
      <c r="AN197" s="1710">
        <v>0</v>
      </c>
      <c r="AO197" s="178" t="s">
        <v>522</v>
      </c>
    </row>
    <row r="198" spans="1:53" ht="35.1" customHeight="1" thickBot="1" x14ac:dyDescent="0.3">
      <c r="A198" s="821" t="s">
        <v>534</v>
      </c>
      <c r="B198" s="822" t="s">
        <v>535</v>
      </c>
      <c r="C198" s="823" t="s">
        <v>536</v>
      </c>
      <c r="D198" s="72">
        <v>192</v>
      </c>
      <c r="E198" s="824" t="s">
        <v>537</v>
      </c>
      <c r="F198" s="74" t="s">
        <v>538</v>
      </c>
      <c r="G198" s="825">
        <v>1</v>
      </c>
      <c r="H198" s="825" t="s">
        <v>38</v>
      </c>
      <c r="I198" s="825">
        <v>1</v>
      </c>
      <c r="J198" s="826">
        <v>0.75</v>
      </c>
      <c r="K198" s="827">
        <f>+L198+M198+N198+O198+P198+Q198+R198+S198</f>
        <v>0</v>
      </c>
      <c r="L198" s="80">
        <v>0</v>
      </c>
      <c r="M198" s="81">
        <v>0</v>
      </c>
      <c r="N198" s="81">
        <v>0</v>
      </c>
      <c r="O198" s="828"/>
      <c r="P198" s="81">
        <v>0</v>
      </c>
      <c r="Q198" s="828"/>
      <c r="R198" s="828"/>
      <c r="S198" s="829">
        <v>0</v>
      </c>
      <c r="T198" s="827">
        <f t="shared" si="22"/>
        <v>0</v>
      </c>
      <c r="U198" s="80"/>
      <c r="V198" s="81"/>
      <c r="W198" s="81"/>
      <c r="X198" s="828"/>
      <c r="Y198" s="81"/>
      <c r="Z198" s="828"/>
      <c r="AA198" s="828"/>
      <c r="AB198" s="82"/>
      <c r="AC198" s="82"/>
      <c r="AD198" s="82"/>
      <c r="AE198" s="82"/>
      <c r="AF198" s="830"/>
      <c r="AG198" s="1744"/>
      <c r="AH198" s="832"/>
      <c r="AI198" s="833"/>
      <c r="AJ198" s="833"/>
      <c r="AK198" s="86"/>
      <c r="AL198" s="86"/>
      <c r="AM198" s="1663"/>
      <c r="AN198" s="1664"/>
      <c r="AO198" s="834" t="s">
        <v>42</v>
      </c>
    </row>
    <row r="199" spans="1:53" s="774" customFormat="1" ht="35.1" customHeight="1" thickBot="1" x14ac:dyDescent="0.3">
      <c r="A199" s="835" t="s">
        <v>534</v>
      </c>
      <c r="B199" s="836" t="s">
        <v>535</v>
      </c>
      <c r="C199" s="837" t="s">
        <v>536</v>
      </c>
      <c r="D199" s="808">
        <v>193</v>
      </c>
      <c r="E199" s="809" t="s">
        <v>539</v>
      </c>
      <c r="F199" s="809" t="s">
        <v>540</v>
      </c>
      <c r="G199" s="838">
        <v>0</v>
      </c>
      <c r="H199" s="838" t="s">
        <v>38</v>
      </c>
      <c r="I199" s="838">
        <v>1</v>
      </c>
      <c r="J199" s="166">
        <v>0</v>
      </c>
      <c r="K199" s="167">
        <f t="shared" si="21"/>
        <v>0</v>
      </c>
      <c r="L199" s="810"/>
      <c r="M199" s="811"/>
      <c r="N199" s="811"/>
      <c r="O199" s="812"/>
      <c r="P199" s="811"/>
      <c r="Q199" s="812"/>
      <c r="R199" s="812"/>
      <c r="S199" s="813"/>
      <c r="T199" s="167">
        <f t="shared" si="22"/>
        <v>0</v>
      </c>
      <c r="U199" s="810"/>
      <c r="V199" s="811"/>
      <c r="W199" s="811"/>
      <c r="X199" s="812"/>
      <c r="Y199" s="811"/>
      <c r="Z199" s="812"/>
      <c r="AA199" s="812"/>
      <c r="AB199" s="813"/>
      <c r="AC199" s="813"/>
      <c r="AD199" s="813"/>
      <c r="AE199" s="814"/>
      <c r="AF199" s="815"/>
      <c r="AG199" s="1745" t="s">
        <v>541</v>
      </c>
      <c r="AH199" s="817"/>
      <c r="AI199" s="818"/>
      <c r="AJ199" s="819"/>
      <c r="AK199" s="820"/>
      <c r="AL199" s="820"/>
      <c r="AM199" s="1634"/>
      <c r="AN199" s="1710"/>
      <c r="AO199" s="178" t="s">
        <v>522</v>
      </c>
    </row>
    <row r="200" spans="1:53" s="774" customFormat="1" ht="35.1" customHeight="1" thickBot="1" x14ac:dyDescent="0.3">
      <c r="A200" s="835" t="s">
        <v>534</v>
      </c>
      <c r="B200" s="836" t="s">
        <v>535</v>
      </c>
      <c r="C200" s="837" t="s">
        <v>536</v>
      </c>
      <c r="D200" s="808">
        <v>194</v>
      </c>
      <c r="E200" s="809" t="s">
        <v>542</v>
      </c>
      <c r="F200" s="809" t="s">
        <v>543</v>
      </c>
      <c r="G200" s="838">
        <v>0</v>
      </c>
      <c r="H200" s="838" t="s">
        <v>38</v>
      </c>
      <c r="I200" s="838">
        <v>1</v>
      </c>
      <c r="J200" s="166">
        <v>0.25</v>
      </c>
      <c r="K200" s="167">
        <f t="shared" si="21"/>
        <v>0</v>
      </c>
      <c r="L200" s="810"/>
      <c r="M200" s="811"/>
      <c r="N200" s="811"/>
      <c r="O200" s="812"/>
      <c r="P200" s="811"/>
      <c r="Q200" s="812"/>
      <c r="R200" s="812"/>
      <c r="S200" s="813"/>
      <c r="T200" s="167">
        <f t="shared" si="22"/>
        <v>0</v>
      </c>
      <c r="U200" s="810"/>
      <c r="V200" s="811"/>
      <c r="W200" s="811"/>
      <c r="X200" s="812"/>
      <c r="Y200" s="811"/>
      <c r="Z200" s="812"/>
      <c r="AA200" s="812"/>
      <c r="AB200" s="813"/>
      <c r="AC200" s="813"/>
      <c r="AD200" s="813"/>
      <c r="AE200" s="814"/>
      <c r="AF200" s="839">
        <v>1</v>
      </c>
      <c r="AG200" s="1733" t="s">
        <v>544</v>
      </c>
      <c r="AH200" s="816" t="s">
        <v>40</v>
      </c>
      <c r="AI200" s="818">
        <v>100</v>
      </c>
      <c r="AJ200" s="819">
        <v>100</v>
      </c>
      <c r="AK200" s="841">
        <v>43101</v>
      </c>
      <c r="AL200" s="841">
        <v>43465</v>
      </c>
      <c r="AM200" s="1665">
        <v>0</v>
      </c>
      <c r="AN200" s="1691">
        <v>0</v>
      </c>
      <c r="AO200" s="178" t="s">
        <v>522</v>
      </c>
    </row>
    <row r="201" spans="1:53" s="774" customFormat="1" ht="35.1" customHeight="1" thickBot="1" x14ac:dyDescent="0.3">
      <c r="A201" s="842" t="s">
        <v>534</v>
      </c>
      <c r="B201" s="843" t="s">
        <v>535</v>
      </c>
      <c r="C201" s="844" t="s">
        <v>536</v>
      </c>
      <c r="D201" s="845">
        <v>195</v>
      </c>
      <c r="E201" s="846" t="s">
        <v>545</v>
      </c>
      <c r="F201" s="846" t="s">
        <v>546</v>
      </c>
      <c r="G201" s="847">
        <v>0</v>
      </c>
      <c r="H201" s="847" t="s">
        <v>38</v>
      </c>
      <c r="I201" s="847">
        <v>1</v>
      </c>
      <c r="J201" s="308">
        <v>0.33</v>
      </c>
      <c r="K201" s="603">
        <f t="shared" si="21"/>
        <v>22000000</v>
      </c>
      <c r="L201" s="848">
        <v>22000000</v>
      </c>
      <c r="M201" s="849"/>
      <c r="N201" s="849"/>
      <c r="O201" s="849"/>
      <c r="P201" s="849"/>
      <c r="Q201" s="849"/>
      <c r="R201" s="849"/>
      <c r="S201" s="850"/>
      <c r="T201" s="603">
        <f t="shared" si="22"/>
        <v>22000000</v>
      </c>
      <c r="U201" s="848">
        <v>22000000</v>
      </c>
      <c r="V201" s="849"/>
      <c r="W201" s="849"/>
      <c r="X201" s="849"/>
      <c r="Y201" s="849"/>
      <c r="Z201" s="849"/>
      <c r="AA201" s="849"/>
      <c r="AB201" s="850"/>
      <c r="AC201" s="850"/>
      <c r="AD201" s="850"/>
      <c r="AE201" s="851"/>
      <c r="AF201" s="852">
        <v>1</v>
      </c>
      <c r="AG201" s="1746" t="s">
        <v>547</v>
      </c>
      <c r="AH201" s="854" t="s">
        <v>53</v>
      </c>
      <c r="AI201" s="855">
        <v>1</v>
      </c>
      <c r="AJ201" s="856">
        <v>1</v>
      </c>
      <c r="AK201" s="857">
        <v>43119</v>
      </c>
      <c r="AL201" s="857">
        <v>43453</v>
      </c>
      <c r="AM201" s="1666">
        <v>22000000</v>
      </c>
      <c r="AN201" s="1711">
        <v>22000000</v>
      </c>
      <c r="AO201" s="270" t="s">
        <v>522</v>
      </c>
    </row>
    <row r="202" spans="1:53" ht="35.1" customHeight="1" thickBot="1" x14ac:dyDescent="0.3">
      <c r="A202" s="835" t="s">
        <v>534</v>
      </c>
      <c r="B202" s="836" t="s">
        <v>535</v>
      </c>
      <c r="C202" s="858" t="s">
        <v>548</v>
      </c>
      <c r="D202" s="163">
        <v>197</v>
      </c>
      <c r="E202" s="421" t="s">
        <v>549</v>
      </c>
      <c r="F202" s="421" t="s">
        <v>550</v>
      </c>
      <c r="G202" s="421">
        <v>0</v>
      </c>
      <c r="H202" s="421" t="s">
        <v>47</v>
      </c>
      <c r="I202" s="421">
        <v>1</v>
      </c>
      <c r="J202" s="166">
        <v>1</v>
      </c>
      <c r="K202" s="167">
        <f t="shared" si="21"/>
        <v>0</v>
      </c>
      <c r="L202" s="182"/>
      <c r="M202" s="183"/>
      <c r="N202" s="183"/>
      <c r="O202" s="859"/>
      <c r="P202" s="183"/>
      <c r="Q202" s="859"/>
      <c r="R202" s="859"/>
      <c r="S202" s="185"/>
      <c r="T202" s="167">
        <f>U202+V202+W202+X202+Y202+Z202+AA202+AB202</f>
        <v>0</v>
      </c>
      <c r="U202" s="182"/>
      <c r="V202" s="183"/>
      <c r="W202" s="183"/>
      <c r="X202" s="859"/>
      <c r="Y202" s="183"/>
      <c r="Z202" s="859"/>
      <c r="AA202" s="859"/>
      <c r="AB202" s="185"/>
      <c r="AC202" s="185"/>
      <c r="AD202" s="185"/>
      <c r="AE202" s="185"/>
      <c r="AF202" s="860"/>
      <c r="AG202" s="1733" t="s">
        <v>551</v>
      </c>
      <c r="AH202" s="176"/>
      <c r="AI202" s="176"/>
      <c r="AJ202" s="176"/>
      <c r="AK202" s="861"/>
      <c r="AL202" s="861"/>
      <c r="AM202" s="1665"/>
      <c r="AN202" s="1665"/>
      <c r="AO202" s="178" t="s">
        <v>68</v>
      </c>
      <c r="AP202" s="179"/>
      <c r="AQ202" s="179"/>
      <c r="AR202" s="179"/>
      <c r="AS202" s="179"/>
      <c r="AT202" s="179"/>
      <c r="AU202" s="179"/>
      <c r="AV202" s="179"/>
      <c r="AW202" s="179"/>
      <c r="AX202" s="179"/>
      <c r="AY202" s="179"/>
      <c r="AZ202" s="179"/>
      <c r="BA202" s="179"/>
    </row>
    <row r="203" spans="1:53" ht="35.1" customHeight="1" thickBot="1" x14ac:dyDescent="0.3">
      <c r="A203" s="862" t="s">
        <v>534</v>
      </c>
      <c r="B203" s="863" t="s">
        <v>535</v>
      </c>
      <c r="C203" s="864" t="s">
        <v>548</v>
      </c>
      <c r="D203" s="865">
        <v>201</v>
      </c>
      <c r="E203" s="694" t="s">
        <v>552</v>
      </c>
      <c r="F203" s="694" t="s">
        <v>553</v>
      </c>
      <c r="G203" s="694">
        <v>10</v>
      </c>
      <c r="H203" s="694" t="s">
        <v>38</v>
      </c>
      <c r="I203" s="694">
        <v>2</v>
      </c>
      <c r="J203" s="866">
        <v>0.7</v>
      </c>
      <c r="K203" s="867">
        <f t="shared" si="21"/>
        <v>0</v>
      </c>
      <c r="L203" s="39"/>
      <c r="M203" s="868"/>
      <c r="N203" s="868"/>
      <c r="O203" s="868"/>
      <c r="P203" s="868"/>
      <c r="Q203" s="868"/>
      <c r="R203" s="868"/>
      <c r="S203" s="868"/>
      <c r="T203" s="867">
        <f>U203+V203+W203+X203+Y203+Z203+AA203+AB203</f>
        <v>0</v>
      </c>
      <c r="U203" s="701"/>
      <c r="V203" s="869"/>
      <c r="W203" s="869"/>
      <c r="X203" s="870"/>
      <c r="Y203" s="869"/>
      <c r="Z203" s="870"/>
      <c r="AA203" s="870"/>
      <c r="AB203" s="701"/>
      <c r="AC203" s="701"/>
      <c r="AD203" s="701"/>
      <c r="AE203" s="701"/>
      <c r="AF203" s="871">
        <v>1</v>
      </c>
      <c r="AG203" s="1747" t="s">
        <v>554</v>
      </c>
      <c r="AH203" s="872" t="s">
        <v>53</v>
      </c>
      <c r="AI203" s="872">
        <v>3</v>
      </c>
      <c r="AJ203" s="872">
        <v>0</v>
      </c>
      <c r="AK203" s="873">
        <v>43464</v>
      </c>
      <c r="AL203" s="873">
        <v>43464</v>
      </c>
      <c r="AM203" s="1667"/>
      <c r="AN203" s="1667">
        <v>0</v>
      </c>
      <c r="AO203" s="874" t="s">
        <v>68</v>
      </c>
    </row>
    <row r="204" spans="1:53" s="774" customFormat="1" ht="35.1" customHeight="1" thickBot="1" x14ac:dyDescent="0.3">
      <c r="A204" s="835" t="s">
        <v>534</v>
      </c>
      <c r="B204" s="836" t="s">
        <v>535</v>
      </c>
      <c r="C204" s="837" t="s">
        <v>555</v>
      </c>
      <c r="D204" s="808">
        <v>203</v>
      </c>
      <c r="E204" s="421" t="s">
        <v>556</v>
      </c>
      <c r="F204" s="421" t="s">
        <v>557</v>
      </c>
      <c r="G204" s="838">
        <v>0</v>
      </c>
      <c r="H204" s="838" t="s">
        <v>38</v>
      </c>
      <c r="I204" s="838">
        <v>2</v>
      </c>
      <c r="J204" s="166">
        <v>1</v>
      </c>
      <c r="K204" s="167">
        <f t="shared" si="21"/>
        <v>0</v>
      </c>
      <c r="L204" s="810"/>
      <c r="M204" s="811"/>
      <c r="N204" s="811"/>
      <c r="O204" s="875"/>
      <c r="P204" s="811"/>
      <c r="Q204" s="875"/>
      <c r="R204" s="875"/>
      <c r="S204" s="813"/>
      <c r="T204" s="167">
        <f t="shared" si="22"/>
        <v>0</v>
      </c>
      <c r="U204" s="810"/>
      <c r="V204" s="811"/>
      <c r="W204" s="811"/>
      <c r="X204" s="875"/>
      <c r="Y204" s="811"/>
      <c r="Z204" s="875"/>
      <c r="AA204" s="875"/>
      <c r="AB204" s="813"/>
      <c r="AC204" s="813"/>
      <c r="AD204" s="813"/>
      <c r="AE204" s="814"/>
      <c r="AF204" s="815">
        <v>1</v>
      </c>
      <c r="AG204" s="1733" t="s">
        <v>558</v>
      </c>
      <c r="AH204" s="840" t="s">
        <v>53</v>
      </c>
      <c r="AI204" s="876">
        <v>2</v>
      </c>
      <c r="AJ204" s="840">
        <v>2</v>
      </c>
      <c r="AK204" s="841">
        <v>43101</v>
      </c>
      <c r="AL204" s="841">
        <v>43465</v>
      </c>
      <c r="AM204" s="1665">
        <v>0</v>
      </c>
      <c r="AN204" s="1691">
        <v>0</v>
      </c>
      <c r="AO204" s="178" t="s">
        <v>522</v>
      </c>
    </row>
    <row r="205" spans="1:53" s="774" customFormat="1" ht="35.1" customHeight="1" thickBot="1" x14ac:dyDescent="0.3">
      <c r="A205" s="835" t="s">
        <v>534</v>
      </c>
      <c r="B205" s="836" t="s">
        <v>535</v>
      </c>
      <c r="C205" s="837" t="s">
        <v>555</v>
      </c>
      <c r="D205" s="808">
        <v>204</v>
      </c>
      <c r="E205" s="421" t="s">
        <v>559</v>
      </c>
      <c r="F205" s="421" t="s">
        <v>560</v>
      </c>
      <c r="G205" s="838">
        <v>0</v>
      </c>
      <c r="H205" s="838" t="s">
        <v>38</v>
      </c>
      <c r="I205" s="838">
        <v>1</v>
      </c>
      <c r="J205" s="166">
        <v>1</v>
      </c>
      <c r="K205" s="167">
        <f t="shared" si="21"/>
        <v>0</v>
      </c>
      <c r="L205" s="810"/>
      <c r="M205" s="811"/>
      <c r="N205" s="811"/>
      <c r="O205" s="875"/>
      <c r="P205" s="811"/>
      <c r="Q205" s="875"/>
      <c r="R205" s="875"/>
      <c r="S205" s="813"/>
      <c r="T205" s="167">
        <f t="shared" si="22"/>
        <v>0</v>
      </c>
      <c r="U205" s="810"/>
      <c r="V205" s="811"/>
      <c r="W205" s="811"/>
      <c r="X205" s="875"/>
      <c r="Y205" s="811"/>
      <c r="Z205" s="875"/>
      <c r="AA205" s="875"/>
      <c r="AB205" s="813"/>
      <c r="AC205" s="813"/>
      <c r="AD205" s="813"/>
      <c r="AE205" s="814"/>
      <c r="AF205" s="815"/>
      <c r="AG205" s="139" t="s">
        <v>561</v>
      </c>
      <c r="AH205" s="817"/>
      <c r="AI205" s="818"/>
      <c r="AJ205" s="819"/>
      <c r="AK205" s="820"/>
      <c r="AL205" s="877"/>
      <c r="AM205" s="1634"/>
      <c r="AN205" s="1710"/>
      <c r="AO205" s="178" t="s">
        <v>522</v>
      </c>
    </row>
    <row r="206" spans="1:53" s="774" customFormat="1" ht="35.1" customHeight="1" x14ac:dyDescent="0.25">
      <c r="A206" s="878" t="s">
        <v>534</v>
      </c>
      <c r="B206" s="879" t="s">
        <v>535</v>
      </c>
      <c r="C206" s="880" t="s">
        <v>555</v>
      </c>
      <c r="D206" s="777">
        <v>205</v>
      </c>
      <c r="E206" s="35" t="s">
        <v>562</v>
      </c>
      <c r="F206" s="35" t="s">
        <v>563</v>
      </c>
      <c r="G206" s="881">
        <v>1000</v>
      </c>
      <c r="H206" s="881" t="s">
        <v>47</v>
      </c>
      <c r="I206" s="881">
        <v>1300</v>
      </c>
      <c r="J206" s="37">
        <v>1300</v>
      </c>
      <c r="K206" s="38">
        <f t="shared" si="21"/>
        <v>97735000</v>
      </c>
      <c r="L206" s="309">
        <v>97735000</v>
      </c>
      <c r="M206" s="882"/>
      <c r="N206" s="882"/>
      <c r="O206" s="882"/>
      <c r="P206" s="882"/>
      <c r="Q206" s="882"/>
      <c r="R206" s="882"/>
      <c r="S206" s="882"/>
      <c r="T206" s="38">
        <f t="shared" si="22"/>
        <v>97735000</v>
      </c>
      <c r="U206" s="883">
        <v>97735000</v>
      </c>
      <c r="V206" s="884"/>
      <c r="W206" s="884"/>
      <c r="X206" s="885"/>
      <c r="Y206" s="884"/>
      <c r="Z206" s="885"/>
      <c r="AA206" s="885"/>
      <c r="AB206" s="886"/>
      <c r="AC206" s="886"/>
      <c r="AD206" s="886"/>
      <c r="AE206" s="887"/>
      <c r="AF206" s="888">
        <v>1</v>
      </c>
      <c r="AG206" s="1748" t="s">
        <v>564</v>
      </c>
      <c r="AH206" s="890" t="s">
        <v>40</v>
      </c>
      <c r="AI206" s="788">
        <v>100</v>
      </c>
      <c r="AJ206" s="789">
        <v>100</v>
      </c>
      <c r="AK206" s="891">
        <v>43117</v>
      </c>
      <c r="AL206" s="891">
        <v>43451</v>
      </c>
      <c r="AM206" s="1631">
        <v>35200000</v>
      </c>
      <c r="AN206" s="1712">
        <v>35200000</v>
      </c>
      <c r="AO206" s="48" t="s">
        <v>522</v>
      </c>
    </row>
    <row r="207" spans="1:53" s="774" customFormat="1" ht="35.1" customHeight="1" x14ac:dyDescent="0.25">
      <c r="A207" s="892" t="s">
        <v>534</v>
      </c>
      <c r="B207" s="893" t="s">
        <v>535</v>
      </c>
      <c r="C207" s="894" t="s">
        <v>555</v>
      </c>
      <c r="D207" s="895">
        <v>205</v>
      </c>
      <c r="E207" s="57" t="s">
        <v>562</v>
      </c>
      <c r="F207" s="57" t="s">
        <v>563</v>
      </c>
      <c r="G207" s="896">
        <v>1000</v>
      </c>
      <c r="H207" s="896" t="s">
        <v>47</v>
      </c>
      <c r="I207" s="896">
        <v>1300</v>
      </c>
      <c r="J207" s="59">
        <v>1300</v>
      </c>
      <c r="K207" s="439"/>
      <c r="L207" s="897"/>
      <c r="M207" s="898"/>
      <c r="N207" s="898"/>
      <c r="O207" s="899"/>
      <c r="P207" s="898"/>
      <c r="Q207" s="899"/>
      <c r="R207" s="899"/>
      <c r="S207" s="900"/>
      <c r="T207" s="60"/>
      <c r="U207" s="897"/>
      <c r="V207" s="898"/>
      <c r="W207" s="898"/>
      <c r="X207" s="899"/>
      <c r="Y207" s="898"/>
      <c r="Z207" s="899"/>
      <c r="AA207" s="899"/>
      <c r="AB207" s="900"/>
      <c r="AC207" s="900"/>
      <c r="AD207" s="900"/>
      <c r="AE207" s="901"/>
      <c r="AF207" s="902">
        <v>2</v>
      </c>
      <c r="AG207" s="1749" t="s">
        <v>565</v>
      </c>
      <c r="AH207" s="904" t="s">
        <v>40</v>
      </c>
      <c r="AI207" s="905">
        <v>100</v>
      </c>
      <c r="AJ207" s="906">
        <v>100</v>
      </c>
      <c r="AK207" s="907">
        <v>43117</v>
      </c>
      <c r="AL207" s="907">
        <v>43451</v>
      </c>
      <c r="AM207" s="1645">
        <v>18480000</v>
      </c>
      <c r="AN207" s="1713">
        <v>18480000</v>
      </c>
      <c r="AO207" s="68" t="s">
        <v>522</v>
      </c>
    </row>
    <row r="208" spans="1:53" s="774" customFormat="1" ht="35.1" customHeight="1" x14ac:dyDescent="0.25">
      <c r="A208" s="892" t="s">
        <v>534</v>
      </c>
      <c r="B208" s="893" t="s">
        <v>535</v>
      </c>
      <c r="C208" s="894" t="s">
        <v>555</v>
      </c>
      <c r="D208" s="895">
        <v>205</v>
      </c>
      <c r="E208" s="57" t="s">
        <v>562</v>
      </c>
      <c r="F208" s="57" t="s">
        <v>563</v>
      </c>
      <c r="G208" s="896">
        <v>1000</v>
      </c>
      <c r="H208" s="896" t="s">
        <v>47</v>
      </c>
      <c r="I208" s="896">
        <v>1300</v>
      </c>
      <c r="J208" s="59">
        <v>1300</v>
      </c>
      <c r="K208" s="60"/>
      <c r="L208" s="897"/>
      <c r="M208" s="898"/>
      <c r="N208" s="898"/>
      <c r="O208" s="899"/>
      <c r="P208" s="898"/>
      <c r="Q208" s="899"/>
      <c r="R208" s="899"/>
      <c r="S208" s="900"/>
      <c r="T208" s="60"/>
      <c r="U208" s="897"/>
      <c r="V208" s="898"/>
      <c r="W208" s="898"/>
      <c r="X208" s="899"/>
      <c r="Y208" s="898"/>
      <c r="Z208" s="899"/>
      <c r="AA208" s="899"/>
      <c r="AB208" s="900"/>
      <c r="AC208" s="900"/>
      <c r="AD208" s="900"/>
      <c r="AE208" s="901"/>
      <c r="AF208" s="902">
        <v>3</v>
      </c>
      <c r="AG208" s="1749" t="s">
        <v>566</v>
      </c>
      <c r="AH208" s="904" t="s">
        <v>40</v>
      </c>
      <c r="AI208" s="905">
        <v>100</v>
      </c>
      <c r="AJ208" s="906">
        <v>100</v>
      </c>
      <c r="AK208" s="907">
        <v>43117</v>
      </c>
      <c r="AL208" s="907">
        <v>43451</v>
      </c>
      <c r="AM208" s="1645">
        <v>19800000</v>
      </c>
      <c r="AN208" s="1713">
        <v>19800000</v>
      </c>
      <c r="AO208" s="68" t="s">
        <v>522</v>
      </c>
    </row>
    <row r="209" spans="1:41" s="774" customFormat="1" ht="35.1" customHeight="1" thickBot="1" x14ac:dyDescent="0.3">
      <c r="A209" s="892" t="s">
        <v>534</v>
      </c>
      <c r="B209" s="893" t="s">
        <v>535</v>
      </c>
      <c r="C209" s="894" t="s">
        <v>555</v>
      </c>
      <c r="D209" s="895">
        <v>205</v>
      </c>
      <c r="E209" s="57" t="s">
        <v>562</v>
      </c>
      <c r="F209" s="57" t="s">
        <v>563</v>
      </c>
      <c r="G209" s="896">
        <v>1000</v>
      </c>
      <c r="H209" s="896" t="s">
        <v>47</v>
      </c>
      <c r="I209" s="896">
        <v>1300</v>
      </c>
      <c r="J209" s="59">
        <v>1300</v>
      </c>
      <c r="K209" s="60"/>
      <c r="L209" s="897"/>
      <c r="M209" s="898"/>
      <c r="N209" s="898"/>
      <c r="O209" s="899"/>
      <c r="P209" s="898"/>
      <c r="Q209" s="899"/>
      <c r="R209" s="899"/>
      <c r="S209" s="900"/>
      <c r="T209" s="60"/>
      <c r="U209" s="897"/>
      <c r="V209" s="898"/>
      <c r="W209" s="898"/>
      <c r="X209" s="899"/>
      <c r="Y209" s="898"/>
      <c r="Z209" s="899"/>
      <c r="AA209" s="899"/>
      <c r="AB209" s="900"/>
      <c r="AC209" s="900"/>
      <c r="AD209" s="900"/>
      <c r="AE209" s="901"/>
      <c r="AF209" s="902">
        <v>4</v>
      </c>
      <c r="AG209" s="504" t="s">
        <v>567</v>
      </c>
      <c r="AH209" s="802" t="s">
        <v>40</v>
      </c>
      <c r="AI209" s="804">
        <v>100</v>
      </c>
      <c r="AJ209" s="805">
        <v>100</v>
      </c>
      <c r="AK209" s="909">
        <v>43117</v>
      </c>
      <c r="AL209" s="907">
        <v>43451</v>
      </c>
      <c r="AM209" s="1645">
        <v>24255000</v>
      </c>
      <c r="AN209" s="1713">
        <v>24255000</v>
      </c>
      <c r="AO209" s="68" t="s">
        <v>522</v>
      </c>
    </row>
    <row r="210" spans="1:41" s="774" customFormat="1" ht="35.1" customHeight="1" thickBot="1" x14ac:dyDescent="0.3">
      <c r="A210" s="878" t="s">
        <v>534</v>
      </c>
      <c r="B210" s="879" t="s">
        <v>535</v>
      </c>
      <c r="C210" s="880" t="s">
        <v>555</v>
      </c>
      <c r="D210" s="777">
        <v>206</v>
      </c>
      <c r="E210" s="35" t="s">
        <v>568</v>
      </c>
      <c r="F210" s="35" t="s">
        <v>569</v>
      </c>
      <c r="G210" s="881">
        <v>0</v>
      </c>
      <c r="H210" s="881" t="s">
        <v>38</v>
      </c>
      <c r="I210" s="881">
        <v>1</v>
      </c>
      <c r="J210" s="37">
        <v>0.25</v>
      </c>
      <c r="K210" s="38">
        <f t="shared" si="21"/>
        <v>0</v>
      </c>
      <c r="L210" s="883"/>
      <c r="M210" s="884"/>
      <c r="N210" s="884"/>
      <c r="O210" s="885"/>
      <c r="P210" s="884"/>
      <c r="Q210" s="885"/>
      <c r="R210" s="885"/>
      <c r="S210" s="886"/>
      <c r="T210" s="38">
        <f t="shared" si="22"/>
        <v>0</v>
      </c>
      <c r="U210" s="883"/>
      <c r="V210" s="884"/>
      <c r="W210" s="884"/>
      <c r="X210" s="885"/>
      <c r="Y210" s="884"/>
      <c r="Z210" s="885"/>
      <c r="AA210" s="885"/>
      <c r="AB210" s="886"/>
      <c r="AC210" s="886"/>
      <c r="AD210" s="886"/>
      <c r="AE210" s="887"/>
      <c r="AF210" s="888">
        <v>1</v>
      </c>
      <c r="AG210" s="1750" t="s">
        <v>570</v>
      </c>
      <c r="AH210" s="910" t="s">
        <v>40</v>
      </c>
      <c r="AI210" s="911">
        <v>100</v>
      </c>
      <c r="AJ210" s="912">
        <v>100</v>
      </c>
      <c r="AK210" s="913">
        <v>43191</v>
      </c>
      <c r="AL210" s="891">
        <v>43281</v>
      </c>
      <c r="AM210" s="1642">
        <v>0</v>
      </c>
      <c r="AN210" s="1714">
        <v>0</v>
      </c>
      <c r="AO210" s="48" t="s">
        <v>522</v>
      </c>
    </row>
    <row r="211" spans="1:41" s="774" customFormat="1" ht="35.1" customHeight="1" thickBot="1" x14ac:dyDescent="0.3">
      <c r="A211" s="835" t="s">
        <v>534</v>
      </c>
      <c r="B211" s="836" t="s">
        <v>535</v>
      </c>
      <c r="C211" s="837" t="s">
        <v>555</v>
      </c>
      <c r="D211" s="808">
        <v>207</v>
      </c>
      <c r="E211" s="421" t="s">
        <v>571</v>
      </c>
      <c r="F211" s="421" t="s">
        <v>572</v>
      </c>
      <c r="G211" s="838">
        <v>0</v>
      </c>
      <c r="H211" s="838" t="s">
        <v>38</v>
      </c>
      <c r="I211" s="838">
        <v>1</v>
      </c>
      <c r="J211" s="166">
        <v>0.33</v>
      </c>
      <c r="K211" s="38">
        <f>L211+M211+N211+O211+P211+Q211+R211+S211</f>
        <v>0</v>
      </c>
      <c r="L211" s="810"/>
      <c r="M211" s="811"/>
      <c r="N211" s="811"/>
      <c r="O211" s="914"/>
      <c r="P211" s="811"/>
      <c r="Q211" s="914"/>
      <c r="R211" s="914"/>
      <c r="S211" s="813"/>
      <c r="T211" s="167">
        <f t="shared" si="22"/>
        <v>0</v>
      </c>
      <c r="U211" s="810"/>
      <c r="V211" s="811"/>
      <c r="W211" s="811"/>
      <c r="X211" s="914"/>
      <c r="Y211" s="811"/>
      <c r="Z211" s="914"/>
      <c r="AA211" s="914"/>
      <c r="AB211" s="813"/>
      <c r="AC211" s="813"/>
      <c r="AD211" s="813"/>
      <c r="AE211" s="814"/>
      <c r="AF211" s="815">
        <v>1</v>
      </c>
      <c r="AG211" s="1745" t="s">
        <v>573</v>
      </c>
      <c r="AH211" s="817" t="s">
        <v>574</v>
      </c>
      <c r="AI211" s="818">
        <v>3</v>
      </c>
      <c r="AJ211" s="819">
        <v>3</v>
      </c>
      <c r="AK211" s="841">
        <v>43266</v>
      </c>
      <c r="AL211" s="841">
        <v>43465</v>
      </c>
      <c r="AM211" s="1634">
        <v>0</v>
      </c>
      <c r="AN211" s="1710">
        <v>0</v>
      </c>
      <c r="AO211" s="178" t="s">
        <v>522</v>
      </c>
    </row>
    <row r="212" spans="1:41" s="774" customFormat="1" ht="35.1" customHeight="1" thickBot="1" x14ac:dyDescent="0.3">
      <c r="A212" s="835" t="s">
        <v>534</v>
      </c>
      <c r="B212" s="836" t="s">
        <v>535</v>
      </c>
      <c r="C212" s="837" t="s">
        <v>555</v>
      </c>
      <c r="D212" s="808">
        <v>208</v>
      </c>
      <c r="E212" s="421" t="s">
        <v>575</v>
      </c>
      <c r="F212" s="421" t="s">
        <v>576</v>
      </c>
      <c r="G212" s="838">
        <v>0</v>
      </c>
      <c r="H212" s="838" t="s">
        <v>38</v>
      </c>
      <c r="I212" s="838">
        <v>1</v>
      </c>
      <c r="J212" s="166">
        <v>0.25</v>
      </c>
      <c r="K212" s="167">
        <f t="shared" si="21"/>
        <v>0</v>
      </c>
      <c r="L212" s="810"/>
      <c r="M212" s="811"/>
      <c r="N212" s="811"/>
      <c r="O212" s="812"/>
      <c r="P212" s="811"/>
      <c r="Q212" s="812"/>
      <c r="R212" s="812"/>
      <c r="S212" s="813"/>
      <c r="T212" s="167">
        <f t="shared" si="22"/>
        <v>0</v>
      </c>
      <c r="U212" s="810"/>
      <c r="V212" s="811"/>
      <c r="W212" s="811"/>
      <c r="X212" s="812"/>
      <c r="Y212" s="811"/>
      <c r="Z212" s="812"/>
      <c r="AA212" s="812"/>
      <c r="AB212" s="813"/>
      <c r="AC212" s="813"/>
      <c r="AD212" s="813"/>
      <c r="AE212" s="814"/>
      <c r="AF212" s="815">
        <v>1</v>
      </c>
      <c r="AG212" s="1745" t="s">
        <v>577</v>
      </c>
      <c r="AH212" s="817" t="s">
        <v>53</v>
      </c>
      <c r="AI212" s="818">
        <v>3</v>
      </c>
      <c r="AJ212" s="819">
        <v>13</v>
      </c>
      <c r="AK212" s="841">
        <v>43101</v>
      </c>
      <c r="AL212" s="841">
        <v>43465</v>
      </c>
      <c r="AM212" s="1634">
        <v>0</v>
      </c>
      <c r="AN212" s="1710">
        <v>0</v>
      </c>
      <c r="AO212" s="178" t="s">
        <v>522</v>
      </c>
    </row>
    <row r="213" spans="1:41" s="774" customFormat="1" ht="35.1" customHeight="1" thickBot="1" x14ac:dyDescent="0.3">
      <c r="A213" s="835" t="s">
        <v>534</v>
      </c>
      <c r="B213" s="836" t="s">
        <v>535</v>
      </c>
      <c r="C213" s="837" t="s">
        <v>555</v>
      </c>
      <c r="D213" s="808">
        <v>209</v>
      </c>
      <c r="E213" s="421" t="s">
        <v>578</v>
      </c>
      <c r="F213" s="421" t="s">
        <v>579</v>
      </c>
      <c r="G213" s="838">
        <v>0</v>
      </c>
      <c r="H213" s="838" t="s">
        <v>38</v>
      </c>
      <c r="I213" s="838">
        <v>80</v>
      </c>
      <c r="J213" s="166">
        <v>20</v>
      </c>
      <c r="K213" s="167">
        <f t="shared" si="21"/>
        <v>0</v>
      </c>
      <c r="L213" s="810"/>
      <c r="M213" s="811"/>
      <c r="N213" s="811"/>
      <c r="O213" s="914"/>
      <c r="P213" s="811"/>
      <c r="Q213" s="914"/>
      <c r="R213" s="914"/>
      <c r="S213" s="813"/>
      <c r="T213" s="167">
        <f t="shared" si="22"/>
        <v>0</v>
      </c>
      <c r="U213" s="810"/>
      <c r="V213" s="811"/>
      <c r="W213" s="811"/>
      <c r="X213" s="914"/>
      <c r="Y213" s="811"/>
      <c r="Z213" s="914"/>
      <c r="AA213" s="914"/>
      <c r="AB213" s="813"/>
      <c r="AC213" s="813"/>
      <c r="AD213" s="813"/>
      <c r="AE213" s="814"/>
      <c r="AF213" s="815">
        <v>1</v>
      </c>
      <c r="AG213" s="1733" t="s">
        <v>580</v>
      </c>
      <c r="AH213" s="816" t="s">
        <v>53</v>
      </c>
      <c r="AI213" s="818">
        <v>50</v>
      </c>
      <c r="AJ213" s="819">
        <v>68</v>
      </c>
      <c r="AK213" s="841">
        <v>43101</v>
      </c>
      <c r="AL213" s="841">
        <v>43465</v>
      </c>
      <c r="AM213" s="1665">
        <v>0</v>
      </c>
      <c r="AN213" s="1691">
        <v>0</v>
      </c>
      <c r="AO213" s="178" t="s">
        <v>522</v>
      </c>
    </row>
    <row r="214" spans="1:41" s="774" customFormat="1" ht="35.1" customHeight="1" x14ac:dyDescent="0.25">
      <c r="A214" s="878" t="s">
        <v>534</v>
      </c>
      <c r="B214" s="879" t="s">
        <v>535</v>
      </c>
      <c r="C214" s="880" t="s">
        <v>555</v>
      </c>
      <c r="D214" s="777">
        <v>210</v>
      </c>
      <c r="E214" s="35" t="s">
        <v>581</v>
      </c>
      <c r="F214" s="35" t="s">
        <v>582</v>
      </c>
      <c r="G214" s="881">
        <v>0</v>
      </c>
      <c r="H214" s="881" t="s">
        <v>38</v>
      </c>
      <c r="I214" s="881">
        <v>200</v>
      </c>
      <c r="J214" s="37">
        <v>65</v>
      </c>
      <c r="K214" s="38">
        <f t="shared" si="21"/>
        <v>0</v>
      </c>
      <c r="L214" s="883"/>
      <c r="M214" s="884"/>
      <c r="N214" s="884"/>
      <c r="O214" s="885"/>
      <c r="P214" s="884"/>
      <c r="Q214" s="885"/>
      <c r="R214" s="885"/>
      <c r="S214" s="886"/>
      <c r="T214" s="38">
        <f t="shared" si="22"/>
        <v>0</v>
      </c>
      <c r="U214" s="883"/>
      <c r="V214" s="884"/>
      <c r="W214" s="884"/>
      <c r="X214" s="885"/>
      <c r="Y214" s="884"/>
      <c r="Z214" s="885"/>
      <c r="AA214" s="885"/>
      <c r="AB214" s="886"/>
      <c r="AC214" s="886"/>
      <c r="AD214" s="886"/>
      <c r="AE214" s="887"/>
      <c r="AF214" s="915">
        <v>1</v>
      </c>
      <c r="AG214" s="1748" t="s">
        <v>583</v>
      </c>
      <c r="AH214" s="890" t="s">
        <v>53</v>
      </c>
      <c r="AI214" s="788">
        <v>1</v>
      </c>
      <c r="AJ214" s="789">
        <v>1</v>
      </c>
      <c r="AK214" s="891">
        <v>43101</v>
      </c>
      <c r="AL214" s="891">
        <v>43465</v>
      </c>
      <c r="AM214" s="1631">
        <v>0</v>
      </c>
      <c r="AN214" s="1712">
        <v>0</v>
      </c>
      <c r="AO214" s="48" t="s">
        <v>522</v>
      </c>
    </row>
    <row r="215" spans="1:41" s="774" customFormat="1" ht="35.1" customHeight="1" thickBot="1" x14ac:dyDescent="0.3">
      <c r="A215" s="916" t="s">
        <v>534</v>
      </c>
      <c r="B215" s="917" t="s">
        <v>535</v>
      </c>
      <c r="C215" s="918" t="s">
        <v>555</v>
      </c>
      <c r="D215" s="794">
        <v>210</v>
      </c>
      <c r="E215" s="463" t="s">
        <v>581</v>
      </c>
      <c r="F215" s="463" t="s">
        <v>582</v>
      </c>
      <c r="G215" s="919">
        <v>0</v>
      </c>
      <c r="H215" s="919" t="s">
        <v>38</v>
      </c>
      <c r="I215" s="919">
        <v>200</v>
      </c>
      <c r="J215" s="594">
        <v>65</v>
      </c>
      <c r="K215" s="76"/>
      <c r="L215" s="796"/>
      <c r="M215" s="797"/>
      <c r="N215" s="797"/>
      <c r="O215" s="920"/>
      <c r="P215" s="797"/>
      <c r="Q215" s="920"/>
      <c r="R215" s="920"/>
      <c r="S215" s="799"/>
      <c r="T215" s="76"/>
      <c r="U215" s="796"/>
      <c r="V215" s="797"/>
      <c r="W215" s="797"/>
      <c r="X215" s="920"/>
      <c r="Y215" s="797"/>
      <c r="Z215" s="920"/>
      <c r="AA215" s="920"/>
      <c r="AB215" s="799"/>
      <c r="AC215" s="799"/>
      <c r="AD215" s="799"/>
      <c r="AE215" s="800"/>
      <c r="AF215" s="921">
        <v>2</v>
      </c>
      <c r="AG215" s="504" t="s">
        <v>584</v>
      </c>
      <c r="AH215" s="802" t="s">
        <v>53</v>
      </c>
      <c r="AI215" s="804">
        <v>1</v>
      </c>
      <c r="AJ215" s="912">
        <v>1</v>
      </c>
      <c r="AK215" s="909">
        <v>43101</v>
      </c>
      <c r="AL215" s="909">
        <v>43465</v>
      </c>
      <c r="AM215" s="1668">
        <v>0</v>
      </c>
      <c r="AN215" s="1715">
        <v>0</v>
      </c>
      <c r="AO215" s="472" t="s">
        <v>522</v>
      </c>
    </row>
    <row r="216" spans="1:41" s="774" customFormat="1" ht="35.1" customHeight="1" x14ac:dyDescent="0.25">
      <c r="A216" s="878" t="s">
        <v>534</v>
      </c>
      <c r="B216" s="879" t="s">
        <v>535</v>
      </c>
      <c r="C216" s="880" t="s">
        <v>555</v>
      </c>
      <c r="D216" s="777">
        <v>211</v>
      </c>
      <c r="E216" s="35" t="s">
        <v>585</v>
      </c>
      <c r="F216" s="35" t="s">
        <v>586</v>
      </c>
      <c r="G216" s="881">
        <v>270</v>
      </c>
      <c r="H216" s="881" t="s">
        <v>38</v>
      </c>
      <c r="I216" s="881">
        <v>230</v>
      </c>
      <c r="J216" s="37">
        <v>57</v>
      </c>
      <c r="K216" s="38">
        <f t="shared" ref="K216:K236" si="23">L216+M216+N216+O216+P216+Q216+R216+S216</f>
        <v>0</v>
      </c>
      <c r="L216" s="883"/>
      <c r="M216" s="884"/>
      <c r="N216" s="884"/>
      <c r="O216" s="922"/>
      <c r="P216" s="884"/>
      <c r="Q216" s="922"/>
      <c r="R216" s="922"/>
      <c r="S216" s="886"/>
      <c r="T216" s="38">
        <f t="shared" ref="T216:T221" si="24">+U216+V216+W216+X216+Y216+Z216+AA216+AB216</f>
        <v>0</v>
      </c>
      <c r="U216" s="883"/>
      <c r="V216" s="884"/>
      <c r="W216" s="884"/>
      <c r="X216" s="922"/>
      <c r="Y216" s="884"/>
      <c r="Z216" s="922"/>
      <c r="AA216" s="922"/>
      <c r="AB216" s="886"/>
      <c r="AC216" s="886"/>
      <c r="AD216" s="886"/>
      <c r="AE216" s="887"/>
      <c r="AF216" s="786">
        <v>1</v>
      </c>
      <c r="AG216" s="1748" t="s">
        <v>587</v>
      </c>
      <c r="AH216" s="890" t="s">
        <v>53</v>
      </c>
      <c r="AI216" s="788">
        <v>2</v>
      </c>
      <c r="AJ216" s="789">
        <v>4</v>
      </c>
      <c r="AK216" s="891">
        <v>43101</v>
      </c>
      <c r="AL216" s="891">
        <v>43465</v>
      </c>
      <c r="AM216" s="1631">
        <v>0</v>
      </c>
      <c r="AN216" s="1712">
        <v>0</v>
      </c>
      <c r="AO216" s="48" t="s">
        <v>522</v>
      </c>
    </row>
    <row r="217" spans="1:41" s="774" customFormat="1" ht="35.1" customHeight="1" thickBot="1" x14ac:dyDescent="0.3">
      <c r="A217" s="916" t="s">
        <v>534</v>
      </c>
      <c r="B217" s="917" t="s">
        <v>535</v>
      </c>
      <c r="C217" s="918" t="s">
        <v>555</v>
      </c>
      <c r="D217" s="794">
        <v>211</v>
      </c>
      <c r="E217" s="463" t="s">
        <v>585</v>
      </c>
      <c r="F217" s="463" t="s">
        <v>586</v>
      </c>
      <c r="G217" s="919">
        <v>270</v>
      </c>
      <c r="H217" s="919" t="s">
        <v>38</v>
      </c>
      <c r="I217" s="919">
        <v>230</v>
      </c>
      <c r="J217" s="594">
        <v>57</v>
      </c>
      <c r="K217" s="76"/>
      <c r="L217" s="796"/>
      <c r="M217" s="797"/>
      <c r="N217" s="797"/>
      <c r="O217" s="923"/>
      <c r="P217" s="797"/>
      <c r="Q217" s="923"/>
      <c r="R217" s="923"/>
      <c r="S217" s="799"/>
      <c r="T217" s="76"/>
      <c r="U217" s="796"/>
      <c r="V217" s="797"/>
      <c r="W217" s="797"/>
      <c r="X217" s="923"/>
      <c r="Y217" s="797"/>
      <c r="Z217" s="923"/>
      <c r="AA217" s="923"/>
      <c r="AB217" s="799"/>
      <c r="AC217" s="799"/>
      <c r="AD217" s="799"/>
      <c r="AE217" s="800"/>
      <c r="AF217" s="921">
        <v>2</v>
      </c>
      <c r="AG217" s="504" t="s">
        <v>588</v>
      </c>
      <c r="AH217" s="910" t="s">
        <v>53</v>
      </c>
      <c r="AI217" s="804">
        <v>2</v>
      </c>
      <c r="AJ217" s="805">
        <v>3</v>
      </c>
      <c r="AK217" s="909">
        <v>43101</v>
      </c>
      <c r="AL217" s="909">
        <v>43465</v>
      </c>
      <c r="AM217" s="1668">
        <v>0</v>
      </c>
      <c r="AN217" s="1715">
        <v>0</v>
      </c>
      <c r="AO217" s="472" t="s">
        <v>522</v>
      </c>
    </row>
    <row r="218" spans="1:41" s="774" customFormat="1" ht="35.1" customHeight="1" thickBot="1" x14ac:dyDescent="0.3">
      <c r="A218" s="835" t="s">
        <v>534</v>
      </c>
      <c r="B218" s="836" t="s">
        <v>535</v>
      </c>
      <c r="C218" s="837" t="s">
        <v>555</v>
      </c>
      <c r="D218" s="808">
        <v>212</v>
      </c>
      <c r="E218" s="421" t="s">
        <v>589</v>
      </c>
      <c r="F218" s="421" t="s">
        <v>590</v>
      </c>
      <c r="G218" s="838">
        <v>7</v>
      </c>
      <c r="H218" s="838" t="s">
        <v>38</v>
      </c>
      <c r="I218" s="838">
        <v>3</v>
      </c>
      <c r="J218" s="166">
        <v>1</v>
      </c>
      <c r="K218" s="167">
        <f t="shared" si="23"/>
        <v>0</v>
      </c>
      <c r="L218" s="810"/>
      <c r="M218" s="811"/>
      <c r="N218" s="811"/>
      <c r="O218" s="875"/>
      <c r="P218" s="811"/>
      <c r="Q218" s="875"/>
      <c r="R218" s="875"/>
      <c r="S218" s="813"/>
      <c r="T218" s="167">
        <f t="shared" si="24"/>
        <v>0</v>
      </c>
      <c r="U218" s="810"/>
      <c r="V218" s="811"/>
      <c r="W218" s="811"/>
      <c r="X218" s="875"/>
      <c r="Y218" s="811"/>
      <c r="Z218" s="875"/>
      <c r="AA218" s="875"/>
      <c r="AB218" s="813"/>
      <c r="AC218" s="813"/>
      <c r="AD218" s="813"/>
      <c r="AE218" s="814"/>
      <c r="AF218" s="924">
        <v>1</v>
      </c>
      <c r="AG218" s="1733" t="s">
        <v>591</v>
      </c>
      <c r="AH218" s="816" t="s">
        <v>40</v>
      </c>
      <c r="AI218" s="818">
        <v>100</v>
      </c>
      <c r="AJ218" s="819">
        <v>0</v>
      </c>
      <c r="AK218" s="909">
        <v>43101</v>
      </c>
      <c r="AL218" s="909">
        <v>43465</v>
      </c>
      <c r="AM218" s="1665">
        <v>0</v>
      </c>
      <c r="AN218" s="1691">
        <v>0</v>
      </c>
      <c r="AO218" s="178" t="s">
        <v>522</v>
      </c>
    </row>
    <row r="219" spans="1:41" s="774" customFormat="1" ht="35.1" customHeight="1" thickBot="1" x14ac:dyDescent="0.3">
      <c r="A219" s="835" t="s">
        <v>534</v>
      </c>
      <c r="B219" s="836" t="s">
        <v>535</v>
      </c>
      <c r="C219" s="837" t="s">
        <v>555</v>
      </c>
      <c r="D219" s="808">
        <v>213</v>
      </c>
      <c r="E219" s="421" t="s">
        <v>592</v>
      </c>
      <c r="F219" s="421" t="s">
        <v>593</v>
      </c>
      <c r="G219" s="838">
        <v>0</v>
      </c>
      <c r="H219" s="838" t="s">
        <v>38</v>
      </c>
      <c r="I219" s="838">
        <v>1</v>
      </c>
      <c r="J219" s="166">
        <v>0.33</v>
      </c>
      <c r="K219" s="167">
        <f t="shared" si="23"/>
        <v>0</v>
      </c>
      <c r="L219" s="810"/>
      <c r="M219" s="811"/>
      <c r="N219" s="811"/>
      <c r="O219" s="875"/>
      <c r="P219" s="811"/>
      <c r="Q219" s="875"/>
      <c r="R219" s="875"/>
      <c r="S219" s="813"/>
      <c r="T219" s="167">
        <f t="shared" si="24"/>
        <v>0</v>
      </c>
      <c r="U219" s="810"/>
      <c r="V219" s="811"/>
      <c r="W219" s="811"/>
      <c r="X219" s="875"/>
      <c r="Y219" s="811"/>
      <c r="Z219" s="875"/>
      <c r="AA219" s="875"/>
      <c r="AB219" s="813"/>
      <c r="AC219" s="813"/>
      <c r="AD219" s="813"/>
      <c r="AE219" s="814"/>
      <c r="AF219" s="924">
        <v>1</v>
      </c>
      <c r="AG219" s="1751" t="s">
        <v>594</v>
      </c>
      <c r="AH219" s="816" t="s">
        <v>40</v>
      </c>
      <c r="AI219" s="818">
        <v>100</v>
      </c>
      <c r="AJ219" s="819">
        <v>90</v>
      </c>
      <c r="AK219" s="841">
        <v>43101</v>
      </c>
      <c r="AL219" s="841">
        <v>43465</v>
      </c>
      <c r="AM219" s="1634">
        <v>0</v>
      </c>
      <c r="AN219" s="1710">
        <v>0</v>
      </c>
      <c r="AO219" s="178" t="s">
        <v>522</v>
      </c>
    </row>
    <row r="220" spans="1:41" s="774" customFormat="1" ht="35.1" customHeight="1" thickBot="1" x14ac:dyDescent="0.3">
      <c r="A220" s="835" t="s">
        <v>534</v>
      </c>
      <c r="B220" s="836" t="s">
        <v>535</v>
      </c>
      <c r="C220" s="837" t="s">
        <v>555</v>
      </c>
      <c r="D220" s="808">
        <v>214</v>
      </c>
      <c r="E220" s="421" t="s">
        <v>595</v>
      </c>
      <c r="F220" s="421" t="s">
        <v>596</v>
      </c>
      <c r="G220" s="838">
        <v>0</v>
      </c>
      <c r="H220" s="838" t="s">
        <v>38</v>
      </c>
      <c r="I220" s="838">
        <v>200</v>
      </c>
      <c r="J220" s="166">
        <v>50</v>
      </c>
      <c r="K220" s="167">
        <f t="shared" si="23"/>
        <v>0</v>
      </c>
      <c r="L220" s="810"/>
      <c r="M220" s="811"/>
      <c r="N220" s="811"/>
      <c r="O220" s="914"/>
      <c r="P220" s="811"/>
      <c r="Q220" s="914"/>
      <c r="R220" s="914"/>
      <c r="S220" s="813"/>
      <c r="T220" s="167">
        <f t="shared" si="24"/>
        <v>0</v>
      </c>
      <c r="U220" s="810"/>
      <c r="V220" s="811"/>
      <c r="W220" s="811"/>
      <c r="X220" s="914"/>
      <c r="Y220" s="811"/>
      <c r="Z220" s="914"/>
      <c r="AA220" s="914"/>
      <c r="AB220" s="813"/>
      <c r="AC220" s="813"/>
      <c r="AD220" s="813"/>
      <c r="AE220" s="814"/>
      <c r="AF220" s="815">
        <v>1</v>
      </c>
      <c r="AG220" s="139" t="s">
        <v>597</v>
      </c>
      <c r="AH220" s="817" t="s">
        <v>598</v>
      </c>
      <c r="AI220" s="926">
        <v>3</v>
      </c>
      <c r="AJ220" s="925">
        <v>4</v>
      </c>
      <c r="AK220" s="927">
        <v>43101</v>
      </c>
      <c r="AL220" s="927">
        <v>43465</v>
      </c>
      <c r="AM220" s="1634">
        <v>0</v>
      </c>
      <c r="AN220" s="1710">
        <v>0</v>
      </c>
      <c r="AO220" s="178" t="s">
        <v>522</v>
      </c>
    </row>
    <row r="221" spans="1:41" s="774" customFormat="1" ht="35.1" customHeight="1" thickBot="1" x14ac:dyDescent="0.3">
      <c r="A221" s="835" t="s">
        <v>534</v>
      </c>
      <c r="B221" s="836" t="s">
        <v>535</v>
      </c>
      <c r="C221" s="837" t="s">
        <v>555</v>
      </c>
      <c r="D221" s="808">
        <v>215</v>
      </c>
      <c r="E221" s="421" t="s">
        <v>599</v>
      </c>
      <c r="F221" s="421" t="s">
        <v>600</v>
      </c>
      <c r="G221" s="838">
        <v>0</v>
      </c>
      <c r="H221" s="838" t="s">
        <v>38</v>
      </c>
      <c r="I221" s="838">
        <v>1</v>
      </c>
      <c r="J221" s="166">
        <v>0.33</v>
      </c>
      <c r="K221" s="167">
        <f t="shared" si="23"/>
        <v>0</v>
      </c>
      <c r="L221" s="810"/>
      <c r="M221" s="811"/>
      <c r="N221" s="811"/>
      <c r="O221" s="914"/>
      <c r="P221" s="811"/>
      <c r="Q221" s="914"/>
      <c r="R221" s="914"/>
      <c r="S221" s="813"/>
      <c r="T221" s="167">
        <f t="shared" si="24"/>
        <v>0</v>
      </c>
      <c r="U221" s="810"/>
      <c r="V221" s="811"/>
      <c r="W221" s="811"/>
      <c r="X221" s="914"/>
      <c r="Y221" s="811"/>
      <c r="Z221" s="914"/>
      <c r="AA221" s="914"/>
      <c r="AB221" s="813"/>
      <c r="AC221" s="813"/>
      <c r="AD221" s="813"/>
      <c r="AE221" s="814"/>
      <c r="AF221" s="815">
        <v>1</v>
      </c>
      <c r="AG221" s="1733" t="s">
        <v>601</v>
      </c>
      <c r="AH221" s="816" t="s">
        <v>53</v>
      </c>
      <c r="AI221" s="818">
        <v>1</v>
      </c>
      <c r="AJ221" s="819">
        <v>1</v>
      </c>
      <c r="AK221" s="841">
        <v>43101</v>
      </c>
      <c r="AL221" s="841">
        <v>43465</v>
      </c>
      <c r="AM221" s="1665">
        <v>0</v>
      </c>
      <c r="AN221" s="1691">
        <v>0</v>
      </c>
      <c r="AO221" s="178" t="s">
        <v>522</v>
      </c>
    </row>
    <row r="222" spans="1:41" ht="35.1" customHeight="1" x14ac:dyDescent="0.25">
      <c r="A222" s="928" t="s">
        <v>534</v>
      </c>
      <c r="B222" s="929" t="s">
        <v>535</v>
      </c>
      <c r="C222" s="930" t="s">
        <v>555</v>
      </c>
      <c r="D222" s="434">
        <v>216</v>
      </c>
      <c r="E222" s="600" t="s">
        <v>602</v>
      </c>
      <c r="F222" s="600" t="s">
        <v>603</v>
      </c>
      <c r="G222" s="994">
        <v>44</v>
      </c>
      <c r="H222" s="994" t="s">
        <v>47</v>
      </c>
      <c r="I222" s="994">
        <v>10</v>
      </c>
      <c r="J222" s="551">
        <v>10</v>
      </c>
      <c r="K222" s="439">
        <f t="shared" si="23"/>
        <v>2456501987</v>
      </c>
      <c r="L222" s="309">
        <v>2456501987</v>
      </c>
      <c r="M222" s="882"/>
      <c r="N222" s="882"/>
      <c r="O222" s="882"/>
      <c r="P222" s="882"/>
      <c r="Q222" s="882"/>
      <c r="R222" s="882"/>
      <c r="S222" s="882"/>
      <c r="T222" s="439">
        <f t="shared" ref="T222:T236" si="25">U222+V222+W222+X222+Y222+Z222+AA222+AB222</f>
        <v>2456164781.9699998</v>
      </c>
      <c r="U222" s="931">
        <v>2456164781.9699998</v>
      </c>
      <c r="V222" s="931"/>
      <c r="W222" s="931"/>
      <c r="X222" s="931"/>
      <c r="Y222" s="931"/>
      <c r="Z222" s="931"/>
      <c r="AA222" s="931"/>
      <c r="AB222" s="931"/>
      <c r="AC222" s="931"/>
      <c r="AD222" s="931"/>
      <c r="AE222" s="931"/>
      <c r="AF222" s="932">
        <v>1</v>
      </c>
      <c r="AG222" s="1752" t="s">
        <v>604</v>
      </c>
      <c r="AH222" s="554" t="s">
        <v>40</v>
      </c>
      <c r="AI222" s="554">
        <v>100</v>
      </c>
      <c r="AJ222" s="554">
        <v>100</v>
      </c>
      <c r="AK222" s="556">
        <v>43101</v>
      </c>
      <c r="AL222" s="556">
        <v>43465</v>
      </c>
      <c r="AM222" s="1636">
        <v>598609696</v>
      </c>
      <c r="AN222" s="1647">
        <v>598609696</v>
      </c>
      <c r="AO222" s="933" t="s">
        <v>68</v>
      </c>
    </row>
    <row r="223" spans="1:41" ht="35.1" customHeight="1" x14ac:dyDescent="0.25">
      <c r="A223" s="934" t="s">
        <v>534</v>
      </c>
      <c r="B223" s="935" t="s">
        <v>535</v>
      </c>
      <c r="C223" s="936" t="s">
        <v>555</v>
      </c>
      <c r="D223" s="55">
        <v>216</v>
      </c>
      <c r="E223" s="937" t="s">
        <v>602</v>
      </c>
      <c r="F223" s="937" t="s">
        <v>603</v>
      </c>
      <c r="G223" s="896">
        <v>44</v>
      </c>
      <c r="H223" s="896" t="s">
        <v>47</v>
      </c>
      <c r="I223" s="896">
        <v>10</v>
      </c>
      <c r="J223" s="59">
        <v>10</v>
      </c>
      <c r="K223" s="60">
        <f t="shared" si="23"/>
        <v>0</v>
      </c>
      <c r="L223" s="61"/>
      <c r="M223" s="62"/>
      <c r="N223" s="62"/>
      <c r="O223" s="938"/>
      <c r="P223" s="62"/>
      <c r="Q223" s="938"/>
      <c r="R223" s="938"/>
      <c r="S223" s="63"/>
      <c r="T223" s="60">
        <f t="shared" si="25"/>
        <v>0</v>
      </c>
      <c r="U223" s="61"/>
      <c r="V223" s="62"/>
      <c r="W223" s="62"/>
      <c r="X223" s="938"/>
      <c r="Y223" s="62"/>
      <c r="Z223" s="938"/>
      <c r="AA223" s="938"/>
      <c r="AB223" s="63"/>
      <c r="AC223" s="63"/>
      <c r="AD223" s="63"/>
      <c r="AE223" s="63"/>
      <c r="AF223" s="939">
        <v>2</v>
      </c>
      <c r="AG223" s="1753" t="s">
        <v>605</v>
      </c>
      <c r="AH223" s="749" t="s">
        <v>40</v>
      </c>
      <c r="AI223" s="749">
        <v>100</v>
      </c>
      <c r="AJ223" s="554">
        <v>100</v>
      </c>
      <c r="AK223" s="750">
        <v>43101</v>
      </c>
      <c r="AL223" s="940">
        <v>43465</v>
      </c>
      <c r="AM223" s="1647"/>
      <c r="AN223" s="1647">
        <v>0</v>
      </c>
      <c r="AO223" s="941" t="s">
        <v>68</v>
      </c>
    </row>
    <row r="224" spans="1:41" ht="35.1" customHeight="1" x14ac:dyDescent="0.25">
      <c r="A224" s="934" t="s">
        <v>534</v>
      </c>
      <c r="B224" s="935" t="s">
        <v>535</v>
      </c>
      <c r="C224" s="936" t="s">
        <v>555</v>
      </c>
      <c r="D224" s="55">
        <v>216</v>
      </c>
      <c r="E224" s="937" t="s">
        <v>602</v>
      </c>
      <c r="F224" s="937" t="s">
        <v>603</v>
      </c>
      <c r="G224" s="896">
        <v>44</v>
      </c>
      <c r="H224" s="896" t="s">
        <v>47</v>
      </c>
      <c r="I224" s="896">
        <v>10</v>
      </c>
      <c r="J224" s="59">
        <v>10</v>
      </c>
      <c r="K224" s="60">
        <f t="shared" si="23"/>
        <v>0</v>
      </c>
      <c r="L224" s="61"/>
      <c r="M224" s="62"/>
      <c r="N224" s="62"/>
      <c r="O224" s="942"/>
      <c r="P224" s="62"/>
      <c r="Q224" s="942"/>
      <c r="R224" s="942"/>
      <c r="S224" s="63"/>
      <c r="T224" s="60">
        <f t="shared" si="25"/>
        <v>0</v>
      </c>
      <c r="U224" s="61"/>
      <c r="V224" s="62"/>
      <c r="W224" s="62"/>
      <c r="X224" s="942"/>
      <c r="Y224" s="62"/>
      <c r="Z224" s="942"/>
      <c r="AA224" s="942"/>
      <c r="AB224" s="63"/>
      <c r="AC224" s="63"/>
      <c r="AD224" s="63"/>
      <c r="AE224" s="63"/>
      <c r="AF224" s="939">
        <v>3</v>
      </c>
      <c r="AG224" s="1753" t="s">
        <v>606</v>
      </c>
      <c r="AH224" s="749" t="s">
        <v>40</v>
      </c>
      <c r="AI224" s="749">
        <v>100</v>
      </c>
      <c r="AJ224" s="554">
        <v>100</v>
      </c>
      <c r="AK224" s="750">
        <v>43101</v>
      </c>
      <c r="AL224" s="750">
        <v>43465</v>
      </c>
      <c r="AM224" s="1647">
        <v>350000000</v>
      </c>
      <c r="AN224" s="1647">
        <v>350000000</v>
      </c>
      <c r="AO224" s="941" t="s">
        <v>68</v>
      </c>
    </row>
    <row r="225" spans="1:41" ht="35.1" customHeight="1" x14ac:dyDescent="0.25">
      <c r="A225" s="928" t="s">
        <v>534</v>
      </c>
      <c r="B225" s="929" t="s">
        <v>535</v>
      </c>
      <c r="C225" s="930" t="s">
        <v>555</v>
      </c>
      <c r="D225" s="434">
        <v>216</v>
      </c>
      <c r="E225" s="600" t="s">
        <v>602</v>
      </c>
      <c r="F225" s="600" t="s">
        <v>603</v>
      </c>
      <c r="G225" s="994">
        <v>44</v>
      </c>
      <c r="H225" s="994" t="s">
        <v>47</v>
      </c>
      <c r="I225" s="994">
        <v>10</v>
      </c>
      <c r="J225" s="551">
        <v>10</v>
      </c>
      <c r="K225" s="439">
        <f t="shared" si="23"/>
        <v>0</v>
      </c>
      <c r="L225" s="440"/>
      <c r="M225" s="441"/>
      <c r="N225" s="441"/>
      <c r="O225" s="943"/>
      <c r="P225" s="441"/>
      <c r="Q225" s="943"/>
      <c r="R225" s="943"/>
      <c r="S225" s="443"/>
      <c r="T225" s="439">
        <f t="shared" si="25"/>
        <v>0</v>
      </c>
      <c r="U225" s="440"/>
      <c r="V225" s="441"/>
      <c r="W225" s="441"/>
      <c r="X225" s="943"/>
      <c r="Y225" s="441"/>
      <c r="Z225" s="943"/>
      <c r="AA225" s="943"/>
      <c r="AB225" s="443"/>
      <c r="AC225" s="443"/>
      <c r="AD225" s="443"/>
      <c r="AE225" s="443"/>
      <c r="AF225" s="944">
        <v>4</v>
      </c>
      <c r="AG225" s="1752" t="s">
        <v>607</v>
      </c>
      <c r="AH225" s="554" t="s">
        <v>40</v>
      </c>
      <c r="AI225" s="554">
        <v>100</v>
      </c>
      <c r="AJ225" s="554">
        <v>100</v>
      </c>
      <c r="AK225" s="556">
        <v>43101</v>
      </c>
      <c r="AL225" s="556">
        <v>43465</v>
      </c>
      <c r="AM225" s="1636">
        <v>196000000.74000022</v>
      </c>
      <c r="AN225" s="1636">
        <v>195662795.71000001</v>
      </c>
      <c r="AO225" s="933" t="s">
        <v>68</v>
      </c>
    </row>
    <row r="226" spans="1:41" ht="35.1" customHeight="1" x14ac:dyDescent="0.25">
      <c r="A226" s="934" t="s">
        <v>534</v>
      </c>
      <c r="B226" s="935" t="s">
        <v>535</v>
      </c>
      <c r="C226" s="936" t="s">
        <v>555</v>
      </c>
      <c r="D226" s="55">
        <v>216</v>
      </c>
      <c r="E226" s="937" t="s">
        <v>602</v>
      </c>
      <c r="F226" s="937" t="s">
        <v>603</v>
      </c>
      <c r="G226" s="896">
        <v>44</v>
      </c>
      <c r="H226" s="896" t="s">
        <v>47</v>
      </c>
      <c r="I226" s="896">
        <v>10</v>
      </c>
      <c r="J226" s="59">
        <v>10</v>
      </c>
      <c r="K226" s="60">
        <f t="shared" si="23"/>
        <v>0</v>
      </c>
      <c r="L226" s="61"/>
      <c r="M226" s="62"/>
      <c r="N226" s="62"/>
      <c r="O226" s="942"/>
      <c r="P226" s="62"/>
      <c r="Q226" s="942"/>
      <c r="R226" s="942"/>
      <c r="S226" s="63"/>
      <c r="T226" s="60">
        <f t="shared" si="25"/>
        <v>0</v>
      </c>
      <c r="U226" s="61"/>
      <c r="V226" s="62"/>
      <c r="W226" s="62"/>
      <c r="X226" s="942"/>
      <c r="Y226" s="62"/>
      <c r="Z226" s="942"/>
      <c r="AA226" s="942"/>
      <c r="AB226" s="63"/>
      <c r="AC226" s="63"/>
      <c r="AD226" s="63"/>
      <c r="AE226" s="63"/>
      <c r="AF226" s="939">
        <v>5</v>
      </c>
      <c r="AG226" s="1753" t="s">
        <v>608</v>
      </c>
      <c r="AH226" s="749" t="s">
        <v>40</v>
      </c>
      <c r="AI226" s="749">
        <v>100</v>
      </c>
      <c r="AJ226" s="749">
        <v>50</v>
      </c>
      <c r="AK226" s="750">
        <v>43167</v>
      </c>
      <c r="AL226" s="940">
        <v>43320</v>
      </c>
      <c r="AM226" s="1645">
        <v>633398392.75</v>
      </c>
      <c r="AN226" s="1636">
        <v>633398392.75</v>
      </c>
      <c r="AO226" s="68" t="s">
        <v>68</v>
      </c>
    </row>
    <row r="227" spans="1:41" ht="35.1" customHeight="1" x14ac:dyDescent="0.25">
      <c r="A227" s="934" t="s">
        <v>534</v>
      </c>
      <c r="B227" s="935" t="s">
        <v>535</v>
      </c>
      <c r="C227" s="936" t="s">
        <v>555</v>
      </c>
      <c r="D227" s="55">
        <v>216</v>
      </c>
      <c r="E227" s="937" t="s">
        <v>602</v>
      </c>
      <c r="F227" s="937" t="s">
        <v>603</v>
      </c>
      <c r="G227" s="896">
        <v>44</v>
      </c>
      <c r="H227" s="896" t="s">
        <v>47</v>
      </c>
      <c r="I227" s="896">
        <v>10</v>
      </c>
      <c r="J227" s="1121">
        <v>10</v>
      </c>
      <c r="K227" s="827">
        <f t="shared" si="23"/>
        <v>0</v>
      </c>
      <c r="L227" s="80"/>
      <c r="M227" s="81"/>
      <c r="N227" s="81"/>
      <c r="O227" s="945"/>
      <c r="P227" s="81"/>
      <c r="Q227" s="945"/>
      <c r="R227" s="945"/>
      <c r="S227" s="82"/>
      <c r="T227" s="60">
        <f t="shared" si="25"/>
        <v>0</v>
      </c>
      <c r="U227" s="80"/>
      <c r="V227" s="81"/>
      <c r="W227" s="81"/>
      <c r="X227" s="945"/>
      <c r="Y227" s="81"/>
      <c r="Z227" s="945"/>
      <c r="AA227" s="945"/>
      <c r="AB227" s="82"/>
      <c r="AC227" s="82"/>
      <c r="AD227" s="82"/>
      <c r="AE227" s="82"/>
      <c r="AF227" s="946">
        <v>6</v>
      </c>
      <c r="AG227" s="1754" t="s">
        <v>609</v>
      </c>
      <c r="AH227" s="947" t="s">
        <v>40</v>
      </c>
      <c r="AI227" s="947">
        <v>100</v>
      </c>
      <c r="AJ227" s="947">
        <v>100</v>
      </c>
      <c r="AK227" s="948">
        <v>43167</v>
      </c>
      <c r="AL227" s="949">
        <v>43320</v>
      </c>
      <c r="AM227" s="1645">
        <v>79853909</v>
      </c>
      <c r="AN227" s="1646">
        <v>79853909</v>
      </c>
      <c r="AO227" s="68" t="s">
        <v>68</v>
      </c>
    </row>
    <row r="228" spans="1:41" ht="35.1" customHeight="1" x14ac:dyDescent="0.25">
      <c r="A228" s="934" t="s">
        <v>534</v>
      </c>
      <c r="B228" s="935" t="s">
        <v>535</v>
      </c>
      <c r="C228" s="936" t="s">
        <v>555</v>
      </c>
      <c r="D228" s="55">
        <v>216</v>
      </c>
      <c r="E228" s="937" t="s">
        <v>602</v>
      </c>
      <c r="F228" s="937" t="s">
        <v>603</v>
      </c>
      <c r="G228" s="896">
        <v>44</v>
      </c>
      <c r="H228" s="896" t="s">
        <v>47</v>
      </c>
      <c r="I228" s="896">
        <v>10</v>
      </c>
      <c r="J228" s="1121">
        <v>10</v>
      </c>
      <c r="K228" s="827">
        <f t="shared" si="23"/>
        <v>0</v>
      </c>
      <c r="L228" s="80"/>
      <c r="M228" s="81"/>
      <c r="N228" s="81"/>
      <c r="O228" s="945"/>
      <c r="P228" s="81"/>
      <c r="Q228" s="945"/>
      <c r="R228" s="945"/>
      <c r="S228" s="82"/>
      <c r="T228" s="60">
        <f t="shared" si="25"/>
        <v>0</v>
      </c>
      <c r="U228" s="80"/>
      <c r="V228" s="81"/>
      <c r="W228" s="81"/>
      <c r="X228" s="945"/>
      <c r="Y228" s="81"/>
      <c r="Z228" s="945"/>
      <c r="AA228" s="945"/>
      <c r="AB228" s="82"/>
      <c r="AC228" s="82"/>
      <c r="AD228" s="82"/>
      <c r="AE228" s="82"/>
      <c r="AF228" s="946">
        <v>7</v>
      </c>
      <c r="AG228" s="1754" t="s">
        <v>610</v>
      </c>
      <c r="AH228" s="947" t="s">
        <v>40</v>
      </c>
      <c r="AI228" s="947">
        <v>100</v>
      </c>
      <c r="AJ228" s="947">
        <v>100</v>
      </c>
      <c r="AK228" s="948">
        <v>43313</v>
      </c>
      <c r="AL228" s="949">
        <v>76702</v>
      </c>
      <c r="AM228" s="1646">
        <v>106600000</v>
      </c>
      <c r="AN228" s="1646">
        <v>106600000</v>
      </c>
      <c r="AO228" s="68" t="s">
        <v>68</v>
      </c>
    </row>
    <row r="229" spans="1:41" ht="35.1" customHeight="1" thickBot="1" x14ac:dyDescent="0.3">
      <c r="A229" s="950" t="s">
        <v>534</v>
      </c>
      <c r="B229" s="951" t="s">
        <v>535</v>
      </c>
      <c r="C229" s="952" t="s">
        <v>555</v>
      </c>
      <c r="D229" s="461">
        <v>216</v>
      </c>
      <c r="E229" s="953" t="s">
        <v>602</v>
      </c>
      <c r="F229" s="953" t="s">
        <v>603</v>
      </c>
      <c r="G229" s="919">
        <v>44</v>
      </c>
      <c r="H229" s="919" t="s">
        <v>47</v>
      </c>
      <c r="I229" s="919">
        <v>10</v>
      </c>
      <c r="J229" s="594">
        <v>10</v>
      </c>
      <c r="K229" s="76">
        <f t="shared" si="23"/>
        <v>0</v>
      </c>
      <c r="L229" s="77"/>
      <c r="M229" s="78"/>
      <c r="N229" s="78"/>
      <c r="O229" s="954"/>
      <c r="P229" s="78"/>
      <c r="Q229" s="954"/>
      <c r="R229" s="954"/>
      <c r="S229" s="79"/>
      <c r="T229" s="76">
        <f t="shared" si="25"/>
        <v>0</v>
      </c>
      <c r="U229" s="77"/>
      <c r="V229" s="78"/>
      <c r="W229" s="78"/>
      <c r="X229" s="954"/>
      <c r="Y229" s="78"/>
      <c r="Z229" s="954"/>
      <c r="AA229" s="954"/>
      <c r="AB229" s="79"/>
      <c r="AC229" s="79"/>
      <c r="AD229" s="79"/>
      <c r="AE229" s="79"/>
      <c r="AF229" s="955">
        <v>8</v>
      </c>
      <c r="AG229" s="1755" t="s">
        <v>611</v>
      </c>
      <c r="AH229" s="595" t="s">
        <v>612</v>
      </c>
      <c r="AI229" s="595">
        <v>0.64</v>
      </c>
      <c r="AJ229" s="595">
        <v>0</v>
      </c>
      <c r="AK229" s="756">
        <v>43284</v>
      </c>
      <c r="AL229" s="956">
        <v>43284</v>
      </c>
      <c r="AM229" s="1668">
        <v>492039988.50999999</v>
      </c>
      <c r="AN229" s="1668">
        <v>492039988.50999999</v>
      </c>
      <c r="AO229" s="472" t="s">
        <v>68</v>
      </c>
    </row>
    <row r="230" spans="1:41" ht="35.1" customHeight="1" x14ac:dyDescent="0.25">
      <c r="A230" s="957" t="s">
        <v>534</v>
      </c>
      <c r="B230" s="958" t="s">
        <v>535</v>
      </c>
      <c r="C230" s="959" t="s">
        <v>555</v>
      </c>
      <c r="D230" s="434">
        <v>217</v>
      </c>
      <c r="E230" s="436" t="s">
        <v>613</v>
      </c>
      <c r="F230" s="436" t="s">
        <v>614</v>
      </c>
      <c r="G230" s="994">
        <v>19</v>
      </c>
      <c r="H230" s="994" t="s">
        <v>38</v>
      </c>
      <c r="I230" s="994">
        <v>4</v>
      </c>
      <c r="J230" s="551">
        <v>0.2</v>
      </c>
      <c r="K230" s="439">
        <f t="shared" si="23"/>
        <v>10160841664</v>
      </c>
      <c r="L230" s="39">
        <v>9160841664</v>
      </c>
      <c r="M230" s="868"/>
      <c r="N230" s="868"/>
      <c r="O230" s="868"/>
      <c r="P230" s="868">
        <v>1000000000</v>
      </c>
      <c r="Q230" s="868"/>
      <c r="R230" s="868"/>
      <c r="S230" s="868"/>
      <c r="T230" s="439">
        <f t="shared" si="25"/>
        <v>10159998772</v>
      </c>
      <c r="U230" s="931">
        <v>9160835698</v>
      </c>
      <c r="V230" s="931"/>
      <c r="W230" s="931"/>
      <c r="X230" s="931"/>
      <c r="Y230" s="931">
        <v>999163074</v>
      </c>
      <c r="Z230" s="931"/>
      <c r="AA230" s="931"/>
      <c r="AB230" s="931"/>
      <c r="AC230" s="931"/>
      <c r="AD230" s="931"/>
      <c r="AE230" s="931"/>
      <c r="AF230" s="944">
        <v>1</v>
      </c>
      <c r="AG230" s="1753" t="s">
        <v>615</v>
      </c>
      <c r="AH230" s="749" t="s">
        <v>40</v>
      </c>
      <c r="AI230" s="749">
        <v>100</v>
      </c>
      <c r="AJ230" s="749">
        <v>100</v>
      </c>
      <c r="AK230" s="750">
        <v>43252</v>
      </c>
      <c r="AL230" s="940">
        <v>43465</v>
      </c>
      <c r="AM230" s="1645">
        <v>20000000</v>
      </c>
      <c r="AN230" s="1636">
        <v>20000000</v>
      </c>
      <c r="AO230" s="449" t="s">
        <v>68</v>
      </c>
    </row>
    <row r="231" spans="1:41" ht="35.1" customHeight="1" x14ac:dyDescent="0.25">
      <c r="A231" s="957" t="s">
        <v>534</v>
      </c>
      <c r="B231" s="958" t="s">
        <v>535</v>
      </c>
      <c r="C231" s="959" t="s">
        <v>555</v>
      </c>
      <c r="D231" s="434">
        <v>217</v>
      </c>
      <c r="E231" s="436" t="s">
        <v>613</v>
      </c>
      <c r="F231" s="436" t="s">
        <v>614</v>
      </c>
      <c r="G231" s="994">
        <v>19</v>
      </c>
      <c r="H231" s="994" t="s">
        <v>38</v>
      </c>
      <c r="I231" s="994">
        <v>4</v>
      </c>
      <c r="J231" s="551">
        <v>0.2</v>
      </c>
      <c r="K231" s="439"/>
      <c r="L231" s="39">
        <v>9346080916</v>
      </c>
      <c r="M231" s="868"/>
      <c r="N231" s="868"/>
      <c r="O231" s="868"/>
      <c r="P231" s="868">
        <v>1000000000</v>
      </c>
      <c r="Q231" s="868"/>
      <c r="R231" s="868"/>
      <c r="S231" s="868"/>
      <c r="T231" s="439"/>
      <c r="U231" s="960">
        <v>307474500</v>
      </c>
      <c r="V231" s="960"/>
      <c r="W231" s="960"/>
      <c r="X231" s="960"/>
      <c r="Y231" s="960">
        <v>999163074</v>
      </c>
      <c r="Z231" s="960"/>
      <c r="AA231" s="960"/>
      <c r="AB231" s="960"/>
      <c r="AC231" s="960"/>
      <c r="AD231" s="961"/>
      <c r="AE231" s="443"/>
      <c r="AF231" s="932">
        <v>2</v>
      </c>
      <c r="AG231" s="1752" t="s">
        <v>616</v>
      </c>
      <c r="AH231" s="554" t="s">
        <v>617</v>
      </c>
      <c r="AI231" s="554">
        <v>100</v>
      </c>
      <c r="AJ231" s="554">
        <v>100</v>
      </c>
      <c r="AK231" s="556">
        <v>43124</v>
      </c>
      <c r="AL231" s="556">
        <v>43458</v>
      </c>
      <c r="AM231" s="1636">
        <v>51480000</v>
      </c>
      <c r="AN231" s="1636">
        <v>51480000</v>
      </c>
      <c r="AO231" s="68" t="s">
        <v>68</v>
      </c>
    </row>
    <row r="232" spans="1:41" ht="35.1" customHeight="1" x14ac:dyDescent="0.25">
      <c r="A232" s="892" t="s">
        <v>534</v>
      </c>
      <c r="B232" s="893" t="s">
        <v>618</v>
      </c>
      <c r="C232" s="894" t="s">
        <v>555</v>
      </c>
      <c r="D232" s="55">
        <v>217</v>
      </c>
      <c r="E232" s="57" t="s">
        <v>619</v>
      </c>
      <c r="F232" s="57" t="s">
        <v>614</v>
      </c>
      <c r="G232" s="896">
        <v>19</v>
      </c>
      <c r="H232" s="896" t="s">
        <v>38</v>
      </c>
      <c r="I232" s="896">
        <v>4</v>
      </c>
      <c r="J232" s="59">
        <v>0.2</v>
      </c>
      <c r="K232" s="60">
        <f t="shared" si="23"/>
        <v>0</v>
      </c>
      <c r="L232" s="61"/>
      <c r="M232" s="62"/>
      <c r="N232" s="62"/>
      <c r="O232" s="938"/>
      <c r="P232" s="62"/>
      <c r="Q232" s="938"/>
      <c r="R232" s="938"/>
      <c r="S232" s="63"/>
      <c r="T232" s="60">
        <f t="shared" si="25"/>
        <v>0</v>
      </c>
      <c r="U232" s="61"/>
      <c r="V232" s="62"/>
      <c r="W232" s="62"/>
      <c r="X232" s="938"/>
      <c r="Y232" s="62"/>
      <c r="Z232" s="938"/>
      <c r="AA232" s="938"/>
      <c r="AB232" s="63"/>
      <c r="AC232" s="63"/>
      <c r="AD232" s="63"/>
      <c r="AE232" s="63"/>
      <c r="AF232" s="939">
        <v>3</v>
      </c>
      <c r="AG232" s="1749" t="s">
        <v>620</v>
      </c>
      <c r="AH232" s="749" t="s">
        <v>617</v>
      </c>
      <c r="AI232" s="454">
        <v>100</v>
      </c>
      <c r="AJ232" s="454">
        <v>100</v>
      </c>
      <c r="AK232" s="940">
        <v>43132</v>
      </c>
      <c r="AL232" s="940">
        <v>43465</v>
      </c>
      <c r="AM232" s="1645">
        <v>999163074</v>
      </c>
      <c r="AN232" s="1645">
        <v>999163074</v>
      </c>
      <c r="AO232" s="68" t="s">
        <v>68</v>
      </c>
    </row>
    <row r="233" spans="1:41" ht="35.1" customHeight="1" x14ac:dyDescent="0.25">
      <c r="A233" s="892" t="s">
        <v>534</v>
      </c>
      <c r="B233" s="893" t="s">
        <v>618</v>
      </c>
      <c r="C233" s="894" t="s">
        <v>555</v>
      </c>
      <c r="D233" s="55">
        <v>217</v>
      </c>
      <c r="E233" s="57" t="s">
        <v>619</v>
      </c>
      <c r="F233" s="57" t="s">
        <v>614</v>
      </c>
      <c r="G233" s="896">
        <v>19</v>
      </c>
      <c r="H233" s="896" t="s">
        <v>38</v>
      </c>
      <c r="I233" s="896">
        <v>4</v>
      </c>
      <c r="J233" s="59">
        <v>0.2</v>
      </c>
      <c r="K233" s="60">
        <f t="shared" si="23"/>
        <v>0</v>
      </c>
      <c r="L233" s="61"/>
      <c r="M233" s="62"/>
      <c r="N233" s="62"/>
      <c r="O233" s="938"/>
      <c r="P233" s="62"/>
      <c r="Q233" s="938"/>
      <c r="R233" s="938"/>
      <c r="S233" s="63"/>
      <c r="T233" s="60">
        <f t="shared" si="25"/>
        <v>0</v>
      </c>
      <c r="U233" s="61"/>
      <c r="V233" s="62"/>
      <c r="W233" s="62"/>
      <c r="X233" s="938"/>
      <c r="Y233" s="62"/>
      <c r="Z233" s="938"/>
      <c r="AA233" s="938"/>
      <c r="AB233" s="63"/>
      <c r="AC233" s="63"/>
      <c r="AD233" s="63"/>
      <c r="AE233" s="63"/>
      <c r="AF233" s="939">
        <v>4</v>
      </c>
      <c r="AG233" s="1749" t="s">
        <v>621</v>
      </c>
      <c r="AH233" s="749" t="s">
        <v>617</v>
      </c>
      <c r="AI233" s="454">
        <v>100</v>
      </c>
      <c r="AJ233" s="454">
        <v>100</v>
      </c>
      <c r="AK233" s="750">
        <v>43192</v>
      </c>
      <c r="AL233" s="750">
        <v>43404</v>
      </c>
      <c r="AM233" s="1669">
        <v>2375853361.8699999</v>
      </c>
      <c r="AN233" s="1670">
        <v>2375853361.8699999</v>
      </c>
      <c r="AO233" s="68" t="s">
        <v>68</v>
      </c>
    </row>
    <row r="234" spans="1:41" s="962" customFormat="1" ht="35.1" customHeight="1" x14ac:dyDescent="0.25">
      <c r="A234" s="892" t="s">
        <v>534</v>
      </c>
      <c r="B234" s="893" t="s">
        <v>618</v>
      </c>
      <c r="C234" s="894" t="s">
        <v>555</v>
      </c>
      <c r="D234" s="55">
        <v>217</v>
      </c>
      <c r="E234" s="57" t="s">
        <v>619</v>
      </c>
      <c r="F234" s="57" t="s">
        <v>614</v>
      </c>
      <c r="G234" s="896">
        <v>19</v>
      </c>
      <c r="H234" s="896" t="s">
        <v>38</v>
      </c>
      <c r="I234" s="896">
        <v>4</v>
      </c>
      <c r="J234" s="59">
        <v>0.2</v>
      </c>
      <c r="K234" s="60">
        <f t="shared" si="23"/>
        <v>0</v>
      </c>
      <c r="L234" s="61"/>
      <c r="M234" s="62"/>
      <c r="N234" s="62"/>
      <c r="O234" s="938"/>
      <c r="P234" s="62"/>
      <c r="Q234" s="938"/>
      <c r="R234" s="938"/>
      <c r="S234" s="63"/>
      <c r="T234" s="60">
        <f t="shared" si="25"/>
        <v>0</v>
      </c>
      <c r="U234" s="61"/>
      <c r="V234" s="62"/>
      <c r="W234" s="62"/>
      <c r="X234" s="938"/>
      <c r="Y234" s="62"/>
      <c r="Z234" s="938"/>
      <c r="AA234" s="938"/>
      <c r="AB234" s="63"/>
      <c r="AC234" s="63"/>
      <c r="AD234" s="63"/>
      <c r="AE234" s="63"/>
      <c r="AF234" s="939">
        <v>5</v>
      </c>
      <c r="AG234" s="1749" t="s">
        <v>622</v>
      </c>
      <c r="AH234" s="749" t="s">
        <v>617</v>
      </c>
      <c r="AI234" s="454">
        <v>100</v>
      </c>
      <c r="AJ234" s="454">
        <v>100</v>
      </c>
      <c r="AK234" s="750">
        <v>43192</v>
      </c>
      <c r="AL234" s="750">
        <v>43404</v>
      </c>
      <c r="AM234" s="1670">
        <v>3198341775</v>
      </c>
      <c r="AN234" s="1670">
        <v>3198341775</v>
      </c>
      <c r="AO234" s="68" t="s">
        <v>68</v>
      </c>
    </row>
    <row r="235" spans="1:41" s="963" customFormat="1" ht="35.1" customHeight="1" x14ac:dyDescent="0.25">
      <c r="A235" s="892" t="s">
        <v>534</v>
      </c>
      <c r="B235" s="893" t="s">
        <v>618</v>
      </c>
      <c r="C235" s="894" t="s">
        <v>555</v>
      </c>
      <c r="D235" s="55">
        <v>217</v>
      </c>
      <c r="E235" s="57" t="s">
        <v>619</v>
      </c>
      <c r="F235" s="57" t="s">
        <v>614</v>
      </c>
      <c r="G235" s="896">
        <v>19</v>
      </c>
      <c r="H235" s="896" t="s">
        <v>38</v>
      </c>
      <c r="I235" s="896">
        <v>4</v>
      </c>
      <c r="J235" s="59">
        <v>0.2</v>
      </c>
      <c r="K235" s="60">
        <f t="shared" si="23"/>
        <v>0</v>
      </c>
      <c r="L235" s="61"/>
      <c r="M235" s="62"/>
      <c r="N235" s="62"/>
      <c r="O235" s="938"/>
      <c r="P235" s="62"/>
      <c r="Q235" s="938"/>
      <c r="R235" s="938"/>
      <c r="S235" s="63"/>
      <c r="T235" s="60">
        <f t="shared" si="25"/>
        <v>0</v>
      </c>
      <c r="U235" s="61"/>
      <c r="V235" s="62"/>
      <c r="W235" s="62"/>
      <c r="X235" s="938"/>
      <c r="Y235" s="62"/>
      <c r="Z235" s="938"/>
      <c r="AA235" s="938"/>
      <c r="AB235" s="63"/>
      <c r="AC235" s="63"/>
      <c r="AD235" s="63"/>
      <c r="AE235" s="63"/>
      <c r="AF235" s="939">
        <v>6</v>
      </c>
      <c r="AG235" s="1753" t="s">
        <v>623</v>
      </c>
      <c r="AH235" s="749" t="s">
        <v>40</v>
      </c>
      <c r="AI235" s="749">
        <v>100</v>
      </c>
      <c r="AJ235" s="749">
        <v>100</v>
      </c>
      <c r="AK235" s="750">
        <v>43235</v>
      </c>
      <c r="AL235" s="940">
        <v>43449</v>
      </c>
      <c r="AM235" s="1645">
        <v>255994500</v>
      </c>
      <c r="AN235" s="1645">
        <v>255994500</v>
      </c>
      <c r="AO235" s="68" t="s">
        <v>68</v>
      </c>
    </row>
    <row r="236" spans="1:41" s="973" customFormat="1" ht="34.5" customHeight="1" x14ac:dyDescent="0.25">
      <c r="A236" s="964" t="s">
        <v>534</v>
      </c>
      <c r="B236" s="965" t="s">
        <v>618</v>
      </c>
      <c r="C236" s="966" t="s">
        <v>555</v>
      </c>
      <c r="D236" s="434">
        <v>217</v>
      </c>
      <c r="E236" s="967" t="s">
        <v>619</v>
      </c>
      <c r="F236" s="967" t="s">
        <v>614</v>
      </c>
      <c r="G236" s="896">
        <v>19</v>
      </c>
      <c r="H236" s="896" t="s">
        <v>38</v>
      </c>
      <c r="I236" s="896">
        <v>4</v>
      </c>
      <c r="J236" s="551">
        <v>0.2</v>
      </c>
      <c r="K236" s="968">
        <f t="shared" si="23"/>
        <v>0</v>
      </c>
      <c r="L236" s="440"/>
      <c r="M236" s="969"/>
      <c r="N236" s="969"/>
      <c r="O236" s="970"/>
      <c r="P236" s="969"/>
      <c r="Q236" s="970"/>
      <c r="R236" s="970"/>
      <c r="S236" s="443"/>
      <c r="T236" s="968">
        <f t="shared" si="25"/>
        <v>0</v>
      </c>
      <c r="U236" s="440"/>
      <c r="V236" s="969"/>
      <c r="W236" s="969"/>
      <c r="X236" s="970"/>
      <c r="Y236" s="969"/>
      <c r="Z236" s="970"/>
      <c r="AA236" s="970"/>
      <c r="AB236" s="443"/>
      <c r="AC236" s="443"/>
      <c r="AD236" s="443"/>
      <c r="AE236" s="443"/>
      <c r="AF236" s="939">
        <v>7</v>
      </c>
      <c r="AG236" s="1749" t="s">
        <v>624</v>
      </c>
      <c r="AH236" s="971" t="s">
        <v>617</v>
      </c>
      <c r="AI236" s="454">
        <v>100</v>
      </c>
      <c r="AJ236" s="454">
        <v>100</v>
      </c>
      <c r="AK236" s="972">
        <v>43220</v>
      </c>
      <c r="AL236" s="972">
        <v>43403</v>
      </c>
      <c r="AM236" s="1671">
        <v>1504016886</v>
      </c>
      <c r="AN236" s="1716">
        <v>1503174009</v>
      </c>
      <c r="AO236" s="68" t="s">
        <v>68</v>
      </c>
    </row>
    <row r="237" spans="1:41" ht="35.1" customHeight="1" x14ac:dyDescent="0.25">
      <c r="A237" s="892" t="s">
        <v>534</v>
      </c>
      <c r="B237" s="893" t="s">
        <v>618</v>
      </c>
      <c r="C237" s="894" t="s">
        <v>555</v>
      </c>
      <c r="D237" s="55">
        <v>217</v>
      </c>
      <c r="E237" s="57" t="s">
        <v>619</v>
      </c>
      <c r="F237" s="57" t="s">
        <v>614</v>
      </c>
      <c r="G237" s="896">
        <v>19</v>
      </c>
      <c r="H237" s="896" t="s">
        <v>38</v>
      </c>
      <c r="I237" s="896">
        <v>4</v>
      </c>
      <c r="J237" s="59">
        <v>0.2</v>
      </c>
      <c r="K237" s="60">
        <f>L237+M237+N237+O237+P237+Q237+R237+S237</f>
        <v>0</v>
      </c>
      <c r="L237" s="61"/>
      <c r="M237" s="62"/>
      <c r="N237" s="62"/>
      <c r="O237" s="938"/>
      <c r="P237" s="62"/>
      <c r="Q237" s="938"/>
      <c r="R237" s="938"/>
      <c r="S237" s="63"/>
      <c r="T237" s="60">
        <f>U237+V237+W237+X237+Y237+Z237+AA237+AB237</f>
        <v>0</v>
      </c>
      <c r="U237" s="261"/>
      <c r="V237" s="262"/>
      <c r="W237" s="262"/>
      <c r="X237" s="974"/>
      <c r="Y237" s="262"/>
      <c r="Z237" s="974"/>
      <c r="AA237" s="974"/>
      <c r="AB237" s="264"/>
      <c r="AC237" s="264"/>
      <c r="AD237" s="264"/>
      <c r="AE237" s="264"/>
      <c r="AF237" s="939">
        <v>8</v>
      </c>
      <c r="AG237" s="1753" t="s">
        <v>625</v>
      </c>
      <c r="AH237" s="749" t="s">
        <v>40</v>
      </c>
      <c r="AI237" s="749">
        <v>100</v>
      </c>
      <c r="AJ237" s="749">
        <v>100</v>
      </c>
      <c r="AK237" s="750">
        <v>43235</v>
      </c>
      <c r="AL237" s="940">
        <v>43419</v>
      </c>
      <c r="AM237" s="1645">
        <v>120000000</v>
      </c>
      <c r="AN237" s="1645">
        <v>119999986</v>
      </c>
      <c r="AO237" s="68" t="s">
        <v>68</v>
      </c>
    </row>
    <row r="238" spans="1:41" ht="35.1" customHeight="1" x14ac:dyDescent="0.25">
      <c r="A238" s="892" t="s">
        <v>534</v>
      </c>
      <c r="B238" s="893" t="s">
        <v>618</v>
      </c>
      <c r="C238" s="894" t="s">
        <v>555</v>
      </c>
      <c r="D238" s="55">
        <v>217</v>
      </c>
      <c r="E238" s="57" t="s">
        <v>619</v>
      </c>
      <c r="F238" s="57" t="s">
        <v>614</v>
      </c>
      <c r="G238" s="896">
        <v>19</v>
      </c>
      <c r="H238" s="896" t="s">
        <v>38</v>
      </c>
      <c r="I238" s="896">
        <v>4</v>
      </c>
      <c r="J238" s="59">
        <v>0.2</v>
      </c>
      <c r="K238" s="60">
        <f>L238+M238+N238+O238+P238+Q238+R238+S238</f>
        <v>0</v>
      </c>
      <c r="L238" s="61"/>
      <c r="M238" s="62"/>
      <c r="N238" s="62"/>
      <c r="O238" s="938"/>
      <c r="P238" s="62"/>
      <c r="Q238" s="938"/>
      <c r="R238" s="938"/>
      <c r="S238" s="63"/>
      <c r="T238" s="60">
        <f>U238+V238+W238+X238+Y238+Z238+AA238+AB238</f>
        <v>0</v>
      </c>
      <c r="U238" s="261"/>
      <c r="V238" s="262"/>
      <c r="W238" s="262"/>
      <c r="X238" s="974"/>
      <c r="Y238" s="262"/>
      <c r="Z238" s="974"/>
      <c r="AA238" s="974"/>
      <c r="AB238" s="264"/>
      <c r="AC238" s="264"/>
      <c r="AD238" s="264"/>
      <c r="AE238" s="264"/>
      <c r="AF238" s="939">
        <v>10</v>
      </c>
      <c r="AG238" s="1754" t="s">
        <v>626</v>
      </c>
      <c r="AH238" s="947" t="s">
        <v>612</v>
      </c>
      <c r="AI238" s="947">
        <v>0.64</v>
      </c>
      <c r="AJ238" s="947">
        <v>0.64</v>
      </c>
      <c r="AK238" s="948">
        <v>43284</v>
      </c>
      <c r="AL238" s="949">
        <v>43284</v>
      </c>
      <c r="AM238" s="1646">
        <v>1107996411</v>
      </c>
      <c r="AN238" s="1645">
        <v>1107996411</v>
      </c>
      <c r="AO238" s="68" t="s">
        <v>68</v>
      </c>
    </row>
    <row r="239" spans="1:41" ht="35.1" customHeight="1" x14ac:dyDescent="0.25">
      <c r="A239" s="892" t="s">
        <v>534</v>
      </c>
      <c r="B239" s="893" t="s">
        <v>618</v>
      </c>
      <c r="C239" s="894" t="s">
        <v>555</v>
      </c>
      <c r="D239" s="55">
        <v>217</v>
      </c>
      <c r="E239" s="57" t="s">
        <v>619</v>
      </c>
      <c r="F239" s="57" t="s">
        <v>614</v>
      </c>
      <c r="G239" s="896">
        <v>19</v>
      </c>
      <c r="H239" s="896" t="s">
        <v>38</v>
      </c>
      <c r="I239" s="896">
        <v>4</v>
      </c>
      <c r="J239" s="59">
        <v>0.2</v>
      </c>
      <c r="K239" s="60">
        <f>L239+M239+N239+O239+P239+Q239+R239+S239</f>
        <v>0</v>
      </c>
      <c r="L239" s="61"/>
      <c r="M239" s="62"/>
      <c r="N239" s="62"/>
      <c r="O239" s="938"/>
      <c r="P239" s="62"/>
      <c r="Q239" s="938"/>
      <c r="R239" s="938"/>
      <c r="S239" s="63"/>
      <c r="T239" s="60">
        <f>U239+V239+W239+X239+Y239+Z239+AA239+AB239</f>
        <v>0</v>
      </c>
      <c r="U239" s="261"/>
      <c r="V239" s="262"/>
      <c r="W239" s="262"/>
      <c r="X239" s="974"/>
      <c r="Y239" s="262"/>
      <c r="Z239" s="974"/>
      <c r="AA239" s="974"/>
      <c r="AB239" s="264"/>
      <c r="AC239" s="264"/>
      <c r="AD239" s="264"/>
      <c r="AE239" s="264"/>
      <c r="AF239" s="939">
        <v>11</v>
      </c>
      <c r="AG239" s="1753" t="s">
        <v>627</v>
      </c>
      <c r="AH239" s="947" t="s">
        <v>40</v>
      </c>
      <c r="AI239" s="947">
        <v>100</v>
      </c>
      <c r="AJ239" s="947">
        <v>100</v>
      </c>
      <c r="AK239" s="949">
        <v>43313</v>
      </c>
      <c r="AL239" s="949">
        <v>43480</v>
      </c>
      <c r="AM239" s="1646">
        <v>127995656</v>
      </c>
      <c r="AN239" s="1645">
        <v>127995656</v>
      </c>
      <c r="AO239" s="68" t="s">
        <v>68</v>
      </c>
    </row>
    <row r="240" spans="1:41" ht="35.1" customHeight="1" thickBot="1" x14ac:dyDescent="0.3">
      <c r="A240" s="916" t="s">
        <v>534</v>
      </c>
      <c r="B240" s="917" t="s">
        <v>618</v>
      </c>
      <c r="C240" s="918" t="s">
        <v>555</v>
      </c>
      <c r="D240" s="461">
        <v>217</v>
      </c>
      <c r="E240" s="463" t="s">
        <v>619</v>
      </c>
      <c r="F240" s="463" t="s">
        <v>614</v>
      </c>
      <c r="G240" s="919">
        <v>19</v>
      </c>
      <c r="H240" s="919" t="s">
        <v>38</v>
      </c>
      <c r="I240" s="919">
        <v>4</v>
      </c>
      <c r="J240" s="594">
        <v>0.2</v>
      </c>
      <c r="K240" s="76">
        <f>L240+M240+N240+O240+P240+Q240+R240+S240</f>
        <v>0</v>
      </c>
      <c r="L240" s="77"/>
      <c r="M240" s="78"/>
      <c r="N240" s="78"/>
      <c r="O240" s="975"/>
      <c r="P240" s="78"/>
      <c r="Q240" s="975"/>
      <c r="R240" s="975"/>
      <c r="S240" s="79"/>
      <c r="T240" s="76">
        <f>U240+V240+W240+X240+Y240+Z240+AA240+AB240</f>
        <v>0</v>
      </c>
      <c r="U240" s="698"/>
      <c r="V240" s="699"/>
      <c r="W240" s="699"/>
      <c r="X240" s="870"/>
      <c r="Y240" s="699"/>
      <c r="Z240" s="870"/>
      <c r="AA240" s="870"/>
      <c r="AB240" s="701"/>
      <c r="AC240" s="701"/>
      <c r="AD240" s="701"/>
      <c r="AE240" s="701"/>
      <c r="AF240" s="955">
        <v>12</v>
      </c>
      <c r="AG240" s="1755" t="s">
        <v>628</v>
      </c>
      <c r="AH240" s="595" t="s">
        <v>612</v>
      </c>
      <c r="AI240" s="595">
        <v>0.4</v>
      </c>
      <c r="AJ240" s="595">
        <v>0.4</v>
      </c>
      <c r="AK240" s="756">
        <v>43297</v>
      </c>
      <c r="AL240" s="956">
        <v>43419</v>
      </c>
      <c r="AM240" s="1668">
        <v>400000000</v>
      </c>
      <c r="AN240" s="1668">
        <v>400000000</v>
      </c>
      <c r="AO240" s="472" t="s">
        <v>68</v>
      </c>
    </row>
    <row r="241" spans="1:41" ht="35.1" customHeight="1" x14ac:dyDescent="0.25">
      <c r="A241" s="976" t="s">
        <v>534</v>
      </c>
      <c r="B241" s="977" t="s">
        <v>629</v>
      </c>
      <c r="C241" s="978" t="s">
        <v>630</v>
      </c>
      <c r="D241" s="33">
        <v>219</v>
      </c>
      <c r="E241" s="35" t="s">
        <v>631</v>
      </c>
      <c r="F241" s="35" t="s">
        <v>632</v>
      </c>
      <c r="G241" s="881">
        <v>1</v>
      </c>
      <c r="H241" s="881" t="s">
        <v>38</v>
      </c>
      <c r="I241" s="881">
        <v>1</v>
      </c>
      <c r="J241" s="629">
        <v>0.9</v>
      </c>
      <c r="K241" s="38">
        <f>+L241+M241+N241+O241+P241+Q241+R241+S241</f>
        <v>386965000</v>
      </c>
      <c r="L241" s="309">
        <v>386965000</v>
      </c>
      <c r="M241" s="979"/>
      <c r="N241" s="882"/>
      <c r="O241" s="882"/>
      <c r="P241" s="882"/>
      <c r="Q241" s="882"/>
      <c r="R241" s="882"/>
      <c r="S241" s="882"/>
      <c r="T241" s="38">
        <f t="shared" ref="T241:T247" si="26">+U241+V241+W241+X241+Y241+Z241+AA241+AB241</f>
        <v>379015000</v>
      </c>
      <c r="U241" s="41">
        <v>379015000</v>
      </c>
      <c r="V241" s="42"/>
      <c r="W241" s="42"/>
      <c r="X241" s="980"/>
      <c r="Y241" s="42"/>
      <c r="Z241" s="980"/>
      <c r="AA241" s="980"/>
      <c r="AB241" s="43"/>
      <c r="AC241" s="43"/>
      <c r="AD241" s="43"/>
      <c r="AE241" s="43"/>
      <c r="AF241" s="981">
        <v>1</v>
      </c>
      <c r="AG241" s="1756" t="s">
        <v>633</v>
      </c>
      <c r="AH241" s="456" t="s">
        <v>40</v>
      </c>
      <c r="AI241" s="457">
        <v>100</v>
      </c>
      <c r="AJ241" s="457">
        <v>100</v>
      </c>
      <c r="AK241" s="67">
        <v>43120</v>
      </c>
      <c r="AL241" s="67">
        <v>43454</v>
      </c>
      <c r="AM241" s="1647">
        <v>357885000</v>
      </c>
      <c r="AN241" s="1647">
        <v>351885000</v>
      </c>
      <c r="AO241" s="48" t="s">
        <v>42</v>
      </c>
    </row>
    <row r="242" spans="1:41" ht="35.1" customHeight="1" x14ac:dyDescent="0.25">
      <c r="A242" s="982" t="s">
        <v>534</v>
      </c>
      <c r="B242" s="983" t="s">
        <v>629</v>
      </c>
      <c r="C242" s="984" t="s">
        <v>630</v>
      </c>
      <c r="D242" s="55">
        <v>219</v>
      </c>
      <c r="E242" s="57" t="s">
        <v>631</v>
      </c>
      <c r="F242" s="57" t="s">
        <v>632</v>
      </c>
      <c r="G242" s="896">
        <v>1</v>
      </c>
      <c r="H242" s="896" t="s">
        <v>38</v>
      </c>
      <c r="I242" s="896">
        <v>1</v>
      </c>
      <c r="J242" s="452">
        <v>0.9</v>
      </c>
      <c r="K242" s="60">
        <f>+L242+M242+N242+O242+P242+Q242+R242+S242</f>
        <v>0</v>
      </c>
      <c r="L242" s="61">
        <v>0</v>
      </c>
      <c r="M242" s="62">
        <v>0</v>
      </c>
      <c r="N242" s="62">
        <v>0</v>
      </c>
      <c r="O242" s="985"/>
      <c r="P242" s="62">
        <v>0</v>
      </c>
      <c r="Q242" s="985"/>
      <c r="R242" s="985"/>
      <c r="S242" s="63">
        <v>0</v>
      </c>
      <c r="T242" s="60">
        <f>+U242+V242+W242+X242+Y242+Z242+AA242+AB242</f>
        <v>0</v>
      </c>
      <c r="U242" s="61"/>
      <c r="V242" s="62"/>
      <c r="W242" s="62"/>
      <c r="X242" s="985"/>
      <c r="Y242" s="62"/>
      <c r="Z242" s="985"/>
      <c r="AA242" s="985"/>
      <c r="AB242" s="63"/>
      <c r="AC242" s="63"/>
      <c r="AD242" s="63"/>
      <c r="AE242" s="63"/>
      <c r="AF242" s="981">
        <v>2</v>
      </c>
      <c r="AG242" s="1756" t="s">
        <v>634</v>
      </c>
      <c r="AH242" s="456" t="s">
        <v>40</v>
      </c>
      <c r="AI242" s="457">
        <v>100</v>
      </c>
      <c r="AJ242" s="457">
        <v>100</v>
      </c>
      <c r="AK242" s="67">
        <v>43120</v>
      </c>
      <c r="AL242" s="67">
        <v>43454</v>
      </c>
      <c r="AM242" s="1647">
        <v>18480000</v>
      </c>
      <c r="AN242" s="1647">
        <v>18480000</v>
      </c>
      <c r="AO242" s="68" t="s">
        <v>42</v>
      </c>
    </row>
    <row r="243" spans="1:41" ht="34.5" customHeight="1" thickBot="1" x14ac:dyDescent="0.3">
      <c r="A243" s="982" t="s">
        <v>534</v>
      </c>
      <c r="B243" s="983" t="s">
        <v>629</v>
      </c>
      <c r="C243" s="984" t="s">
        <v>630</v>
      </c>
      <c r="D243" s="55">
        <v>219</v>
      </c>
      <c r="E243" s="57" t="s">
        <v>631</v>
      </c>
      <c r="F243" s="57" t="s">
        <v>632</v>
      </c>
      <c r="G243" s="896">
        <v>1</v>
      </c>
      <c r="H243" s="896" t="s">
        <v>38</v>
      </c>
      <c r="I243" s="896">
        <v>1</v>
      </c>
      <c r="J243" s="452">
        <v>0.9</v>
      </c>
      <c r="K243" s="60">
        <f>+L243+M243+N243+O243+P243+Q243+R243+S243</f>
        <v>0</v>
      </c>
      <c r="L243" s="61">
        <v>0</v>
      </c>
      <c r="M243" s="62">
        <v>0</v>
      </c>
      <c r="N243" s="62">
        <v>0</v>
      </c>
      <c r="O243" s="985"/>
      <c r="P243" s="62">
        <v>0</v>
      </c>
      <c r="Q243" s="985"/>
      <c r="R243" s="985"/>
      <c r="S243" s="63">
        <v>0</v>
      </c>
      <c r="T243" s="60">
        <f t="shared" si="26"/>
        <v>0</v>
      </c>
      <c r="U243" s="61"/>
      <c r="V243" s="62"/>
      <c r="W243" s="62"/>
      <c r="X243" s="985"/>
      <c r="Y243" s="62"/>
      <c r="Z243" s="985"/>
      <c r="AA243" s="985"/>
      <c r="AB243" s="63"/>
      <c r="AC243" s="63"/>
      <c r="AD243" s="63"/>
      <c r="AE243" s="63"/>
      <c r="AF243" s="981">
        <v>3</v>
      </c>
      <c r="AG243" s="1756" t="s">
        <v>635</v>
      </c>
      <c r="AH243" s="456" t="s">
        <v>53</v>
      </c>
      <c r="AI243" s="457">
        <v>1</v>
      </c>
      <c r="AJ243" s="457">
        <v>1</v>
      </c>
      <c r="AK243" s="67">
        <v>43132</v>
      </c>
      <c r="AL243" s="67">
        <v>43374</v>
      </c>
      <c r="AM243" s="1647">
        <v>10600000</v>
      </c>
      <c r="AN243" s="1632">
        <v>8650000</v>
      </c>
      <c r="AO243" s="68" t="s">
        <v>42</v>
      </c>
    </row>
    <row r="244" spans="1:41" ht="35.1" customHeight="1" thickBot="1" x14ac:dyDescent="0.3">
      <c r="A244" s="986" t="s">
        <v>534</v>
      </c>
      <c r="B244" s="987" t="s">
        <v>629</v>
      </c>
      <c r="C244" s="988" t="s">
        <v>630</v>
      </c>
      <c r="D244" s="163">
        <v>220</v>
      </c>
      <c r="E244" s="421" t="s">
        <v>636</v>
      </c>
      <c r="F244" s="421" t="s">
        <v>637</v>
      </c>
      <c r="G244" s="838">
        <v>0</v>
      </c>
      <c r="H244" s="838" t="s">
        <v>38</v>
      </c>
      <c r="I244" s="838">
        <v>1</v>
      </c>
      <c r="J244" s="522">
        <v>0.33</v>
      </c>
      <c r="K244" s="167">
        <f t="shared" ref="K244:K247" si="27">+L244+M244+N244+O244+P244+Q244+R244+S244</f>
        <v>0</v>
      </c>
      <c r="L244" s="182">
        <v>0</v>
      </c>
      <c r="M244" s="183">
        <v>0</v>
      </c>
      <c r="N244" s="183">
        <v>0</v>
      </c>
      <c r="O244" s="989"/>
      <c r="P244" s="183">
        <v>0</v>
      </c>
      <c r="Q244" s="989"/>
      <c r="R244" s="989"/>
      <c r="S244" s="185">
        <v>0</v>
      </c>
      <c r="T244" s="167">
        <f t="shared" si="26"/>
        <v>0</v>
      </c>
      <c r="U244" s="182"/>
      <c r="V244" s="183"/>
      <c r="W244" s="183"/>
      <c r="X244" s="989"/>
      <c r="Y244" s="183"/>
      <c r="Z244" s="989"/>
      <c r="AA244" s="989"/>
      <c r="AB244" s="185"/>
      <c r="AC244" s="185"/>
      <c r="AD244" s="185"/>
      <c r="AE244" s="185"/>
      <c r="AF244" s="560"/>
      <c r="AG244" s="1745"/>
      <c r="AH244" s="560"/>
      <c r="AI244" s="560"/>
      <c r="AJ244" s="560"/>
      <c r="AK244" s="430"/>
      <c r="AL244" s="430"/>
      <c r="AM244" s="1634"/>
      <c r="AN244" s="1634"/>
      <c r="AO244" s="178" t="s">
        <v>42</v>
      </c>
    </row>
    <row r="245" spans="1:41" ht="35.1" customHeight="1" x14ac:dyDescent="0.25">
      <c r="A245" s="990" t="s">
        <v>534</v>
      </c>
      <c r="B245" s="991" t="s">
        <v>629</v>
      </c>
      <c r="C245" s="992" t="s">
        <v>630</v>
      </c>
      <c r="D245" s="993">
        <v>220.1</v>
      </c>
      <c r="E245" s="436" t="s">
        <v>636</v>
      </c>
      <c r="F245" s="436" t="s">
        <v>637</v>
      </c>
      <c r="G245" s="994">
        <v>0</v>
      </c>
      <c r="H245" s="994" t="s">
        <v>38</v>
      </c>
      <c r="I245" s="994">
        <v>1</v>
      </c>
      <c r="J245" s="438">
        <v>0.33</v>
      </c>
      <c r="K245" s="439">
        <f>+L245+M245+N245+O245+P245+Q245+R245+S245</f>
        <v>249519200</v>
      </c>
      <c r="L245" s="440">
        <v>249519200</v>
      </c>
      <c r="M245" s="441"/>
      <c r="N245" s="441"/>
      <c r="O245" s="995"/>
      <c r="P245" s="441"/>
      <c r="Q245" s="995"/>
      <c r="R245" s="995"/>
      <c r="S245" s="443"/>
      <c r="T245" s="439">
        <f t="shared" si="26"/>
        <v>249519200</v>
      </c>
      <c r="U245" s="440">
        <v>249519200</v>
      </c>
      <c r="V245" s="441"/>
      <c r="W245" s="441"/>
      <c r="X245" s="995"/>
      <c r="Y245" s="441"/>
      <c r="Z245" s="995"/>
      <c r="AA245" s="995"/>
      <c r="AB245" s="443"/>
      <c r="AC245" s="443"/>
      <c r="AD245" s="443"/>
      <c r="AE245" s="443"/>
      <c r="AF245" s="555">
        <v>1</v>
      </c>
      <c r="AG245" s="1750" t="s">
        <v>638</v>
      </c>
      <c r="AH245" s="555" t="s">
        <v>53</v>
      </c>
      <c r="AI245" s="555">
        <v>1</v>
      </c>
      <c r="AJ245" s="555">
        <v>0.5</v>
      </c>
      <c r="AK245" s="448">
        <v>43133</v>
      </c>
      <c r="AL245" s="448">
        <v>43424</v>
      </c>
      <c r="AM245" s="1636">
        <v>0</v>
      </c>
      <c r="AN245" s="1636">
        <v>0</v>
      </c>
      <c r="AO245" s="449" t="s">
        <v>42</v>
      </c>
    </row>
    <row r="246" spans="1:41" ht="35.1" customHeight="1" x14ac:dyDescent="0.25">
      <c r="A246" s="982" t="s">
        <v>534</v>
      </c>
      <c r="B246" s="983" t="s">
        <v>629</v>
      </c>
      <c r="C246" s="984" t="s">
        <v>630</v>
      </c>
      <c r="D246" s="996">
        <v>220.1</v>
      </c>
      <c r="E246" s="57" t="s">
        <v>636</v>
      </c>
      <c r="F246" s="57" t="s">
        <v>637</v>
      </c>
      <c r="G246" s="896">
        <v>0</v>
      </c>
      <c r="H246" s="896" t="s">
        <v>38</v>
      </c>
      <c r="I246" s="896">
        <v>1</v>
      </c>
      <c r="J246" s="452">
        <v>0.33</v>
      </c>
      <c r="K246" s="60">
        <f t="shared" si="27"/>
        <v>0</v>
      </c>
      <c r="L246" s="61">
        <v>0</v>
      </c>
      <c r="M246" s="62">
        <v>0</v>
      </c>
      <c r="N246" s="62">
        <v>0</v>
      </c>
      <c r="O246" s="938"/>
      <c r="P246" s="62">
        <v>0</v>
      </c>
      <c r="Q246" s="938"/>
      <c r="R246" s="938"/>
      <c r="S246" s="63">
        <v>0</v>
      </c>
      <c r="T246" s="60">
        <f t="shared" si="26"/>
        <v>0</v>
      </c>
      <c r="U246" s="61"/>
      <c r="V246" s="62"/>
      <c r="W246" s="62"/>
      <c r="X246" s="938"/>
      <c r="Y246" s="62"/>
      <c r="Z246" s="938"/>
      <c r="AA246" s="938"/>
      <c r="AB246" s="63"/>
      <c r="AC246" s="63"/>
      <c r="AD246" s="63"/>
      <c r="AE246" s="63"/>
      <c r="AF246" s="981">
        <v>2</v>
      </c>
      <c r="AG246" s="1756" t="s">
        <v>639</v>
      </c>
      <c r="AH246" s="981" t="s">
        <v>53</v>
      </c>
      <c r="AI246" s="981">
        <v>1</v>
      </c>
      <c r="AJ246" s="981">
        <v>1</v>
      </c>
      <c r="AK246" s="67">
        <v>43101</v>
      </c>
      <c r="AL246" s="67">
        <v>43465</v>
      </c>
      <c r="AM246" s="1647">
        <v>249519200</v>
      </c>
      <c r="AN246" s="1647">
        <v>249519200</v>
      </c>
      <c r="AO246" s="68" t="s">
        <v>42</v>
      </c>
    </row>
    <row r="247" spans="1:41" ht="35.1" customHeight="1" thickBot="1" x14ac:dyDescent="0.3">
      <c r="A247" s="997" t="s">
        <v>534</v>
      </c>
      <c r="B247" s="998" t="s">
        <v>629</v>
      </c>
      <c r="C247" s="999" t="s">
        <v>630</v>
      </c>
      <c r="D247" s="1000">
        <v>220.1</v>
      </c>
      <c r="E247" s="463" t="s">
        <v>636</v>
      </c>
      <c r="F247" s="463" t="s">
        <v>637</v>
      </c>
      <c r="G247" s="919">
        <v>0</v>
      </c>
      <c r="H247" s="919" t="s">
        <v>38</v>
      </c>
      <c r="I247" s="919">
        <v>1</v>
      </c>
      <c r="J247" s="465">
        <v>0.33</v>
      </c>
      <c r="K247" s="76">
        <f t="shared" si="27"/>
        <v>0</v>
      </c>
      <c r="L247" s="77">
        <v>0</v>
      </c>
      <c r="M247" s="78">
        <v>0</v>
      </c>
      <c r="N247" s="78">
        <v>0</v>
      </c>
      <c r="O247" s="1001"/>
      <c r="P247" s="78">
        <v>0</v>
      </c>
      <c r="Q247" s="1001"/>
      <c r="R247" s="1001"/>
      <c r="S247" s="79">
        <v>0</v>
      </c>
      <c r="T247" s="76">
        <f t="shared" si="26"/>
        <v>0</v>
      </c>
      <c r="U247" s="77"/>
      <c r="V247" s="78"/>
      <c r="W247" s="78"/>
      <c r="X247" s="1001"/>
      <c r="Y247" s="78"/>
      <c r="Z247" s="1001"/>
      <c r="AA247" s="1001"/>
      <c r="AB247" s="79"/>
      <c r="AC247" s="79"/>
      <c r="AD247" s="79"/>
      <c r="AE247" s="79"/>
      <c r="AF247" s="1002">
        <v>3</v>
      </c>
      <c r="AG247" s="1757" t="s">
        <v>640</v>
      </c>
      <c r="AH247" s="1002" t="s">
        <v>641</v>
      </c>
      <c r="AI247" s="1002">
        <v>10</v>
      </c>
      <c r="AJ247" s="1002">
        <v>0</v>
      </c>
      <c r="AK247" s="471">
        <v>43101</v>
      </c>
      <c r="AL247" s="471">
        <v>43465</v>
      </c>
      <c r="AM247" s="1648">
        <v>0</v>
      </c>
      <c r="AN247" s="1648">
        <v>0</v>
      </c>
      <c r="AO247" s="472" t="s">
        <v>42</v>
      </c>
    </row>
    <row r="248" spans="1:41" ht="35.1" customHeight="1" x14ac:dyDescent="0.25">
      <c r="A248" s="990" t="s">
        <v>534</v>
      </c>
      <c r="B248" s="991" t="s">
        <v>629</v>
      </c>
      <c r="C248" s="992" t="s">
        <v>630</v>
      </c>
      <c r="D248" s="993">
        <v>220.2</v>
      </c>
      <c r="E248" s="436" t="s">
        <v>636</v>
      </c>
      <c r="F248" s="436" t="s">
        <v>637</v>
      </c>
      <c r="G248" s="994">
        <v>0</v>
      </c>
      <c r="H248" s="994" t="s">
        <v>38</v>
      </c>
      <c r="I248" s="994">
        <v>1</v>
      </c>
      <c r="J248" s="438">
        <v>0.33</v>
      </c>
      <c r="K248" s="439">
        <f>L248+M248+N248+O248+P248+Q248+R248+S248</f>
        <v>942282592</v>
      </c>
      <c r="L248" s="309">
        <v>907599634</v>
      </c>
      <c r="M248" s="979"/>
      <c r="N248" s="882"/>
      <c r="O248" s="882"/>
      <c r="P248" s="882"/>
      <c r="Q248" s="882"/>
      <c r="R248" s="882"/>
      <c r="S248" s="882">
        <v>34682958</v>
      </c>
      <c r="T248" s="439">
        <f>U248+V248+W248+X248+Y248+Z248+AA248+AB248</f>
        <v>907599634</v>
      </c>
      <c r="U248" s="931">
        <v>907599634</v>
      </c>
      <c r="V248" s="931"/>
      <c r="W248" s="931"/>
      <c r="X248" s="931"/>
      <c r="Y248" s="931"/>
      <c r="Z248" s="931"/>
      <c r="AA248" s="931"/>
      <c r="AB248" s="931"/>
      <c r="AC248" s="931"/>
      <c r="AD248" s="931"/>
      <c r="AE248" s="931"/>
      <c r="AF248" s="1003">
        <v>1</v>
      </c>
      <c r="AG248" s="1734" t="s">
        <v>642</v>
      </c>
      <c r="AH248" s="555" t="s">
        <v>40</v>
      </c>
      <c r="AI248" s="555">
        <v>100</v>
      </c>
      <c r="AJ248" s="555">
        <v>100</v>
      </c>
      <c r="AK248" s="448">
        <v>43101</v>
      </c>
      <c r="AL248" s="448">
        <v>43465</v>
      </c>
      <c r="AM248" s="1672">
        <v>529413000</v>
      </c>
      <c r="AN248" s="1672">
        <v>529413000</v>
      </c>
      <c r="AO248" s="449" t="s">
        <v>68</v>
      </c>
    </row>
    <row r="249" spans="1:41" ht="35.1" customHeight="1" x14ac:dyDescent="0.25">
      <c r="A249" s="982" t="s">
        <v>534</v>
      </c>
      <c r="B249" s="983" t="s">
        <v>629</v>
      </c>
      <c r="C249" s="984" t="s">
        <v>630</v>
      </c>
      <c r="D249" s="996">
        <v>220.2</v>
      </c>
      <c r="E249" s="57" t="s">
        <v>636</v>
      </c>
      <c r="F249" s="57" t="s">
        <v>637</v>
      </c>
      <c r="G249" s="896">
        <v>0</v>
      </c>
      <c r="H249" s="896" t="s">
        <v>38</v>
      </c>
      <c r="I249" s="896">
        <v>1</v>
      </c>
      <c r="J249" s="452">
        <v>0.33</v>
      </c>
      <c r="K249" s="60">
        <f>L249+M249+N249+O249+P249+Q249+R249+S249</f>
        <v>0</v>
      </c>
      <c r="L249" s="61"/>
      <c r="M249" s="62"/>
      <c r="N249" s="62"/>
      <c r="O249" s="1004"/>
      <c r="P249" s="62"/>
      <c r="Q249" s="1004"/>
      <c r="R249" s="1004"/>
      <c r="S249" s="63"/>
      <c r="T249" s="60">
        <f>U249+V249+W249+X249+Y249+Z249+AA249+AB249</f>
        <v>0</v>
      </c>
      <c r="U249" s="61"/>
      <c r="V249" s="62"/>
      <c r="W249" s="62"/>
      <c r="X249" s="1004"/>
      <c r="Y249" s="62"/>
      <c r="Z249" s="1004"/>
      <c r="AA249" s="1004"/>
      <c r="AB249" s="63"/>
      <c r="AC249" s="63"/>
      <c r="AD249" s="63"/>
      <c r="AE249" s="63"/>
      <c r="AF249" s="1005">
        <v>2</v>
      </c>
      <c r="AG249" s="1758" t="s">
        <v>643</v>
      </c>
      <c r="AH249" s="981" t="s">
        <v>40</v>
      </c>
      <c r="AI249" s="981">
        <v>100</v>
      </c>
      <c r="AJ249" s="981">
        <v>100</v>
      </c>
      <c r="AK249" s="67">
        <v>43101</v>
      </c>
      <c r="AL249" s="67">
        <v>43465</v>
      </c>
      <c r="AM249" s="1673">
        <v>46621634</v>
      </c>
      <c r="AN249" s="1673">
        <v>46621634</v>
      </c>
      <c r="AO249" s="68" t="s">
        <v>68</v>
      </c>
    </row>
    <row r="250" spans="1:41" s="962" customFormat="1" ht="35.1" customHeight="1" x14ac:dyDescent="0.25">
      <c r="A250" s="982" t="s">
        <v>534</v>
      </c>
      <c r="B250" s="983" t="s">
        <v>629</v>
      </c>
      <c r="C250" s="984" t="s">
        <v>630</v>
      </c>
      <c r="D250" s="996">
        <v>220.2</v>
      </c>
      <c r="E250" s="57" t="s">
        <v>636</v>
      </c>
      <c r="F250" s="57" t="s">
        <v>637</v>
      </c>
      <c r="G250" s="896">
        <v>0</v>
      </c>
      <c r="H250" s="896" t="s">
        <v>38</v>
      </c>
      <c r="I250" s="896">
        <v>1</v>
      </c>
      <c r="J250" s="452">
        <v>0.33</v>
      </c>
      <c r="K250" s="60">
        <f>L250+M250+N250+O250+P250+Q250+R250+S250</f>
        <v>0</v>
      </c>
      <c r="L250" s="61"/>
      <c r="M250" s="62"/>
      <c r="N250" s="62"/>
      <c r="O250" s="1006"/>
      <c r="P250" s="62"/>
      <c r="Q250" s="1006"/>
      <c r="R250" s="1006"/>
      <c r="S250" s="63"/>
      <c r="T250" s="60">
        <f>U250+V250+W250+X250+Y250+Z250+AA250+AB250</f>
        <v>0</v>
      </c>
      <c r="U250" s="61"/>
      <c r="V250" s="62"/>
      <c r="W250" s="62"/>
      <c r="X250" s="1006"/>
      <c r="Y250" s="62"/>
      <c r="Z250" s="1006"/>
      <c r="AA250" s="1006"/>
      <c r="AB250" s="63"/>
      <c r="AC250" s="63"/>
      <c r="AD250" s="63"/>
      <c r="AE250" s="63"/>
      <c r="AF250" s="297">
        <v>3</v>
      </c>
      <c r="AG250" s="1749" t="s">
        <v>644</v>
      </c>
      <c r="AH250" s="455" t="s">
        <v>645</v>
      </c>
      <c r="AI250" s="457">
        <v>500</v>
      </c>
      <c r="AJ250" s="457">
        <v>500</v>
      </c>
      <c r="AK250" s="940">
        <v>43198</v>
      </c>
      <c r="AL250" s="940">
        <v>43262</v>
      </c>
      <c r="AM250" s="1645">
        <v>146565000</v>
      </c>
      <c r="AN250" s="1645">
        <v>146565000</v>
      </c>
      <c r="AO250" s="68" t="s">
        <v>68</v>
      </c>
    </row>
    <row r="251" spans="1:41" ht="35.1" customHeight="1" thickBot="1" x14ac:dyDescent="0.3">
      <c r="A251" s="997" t="s">
        <v>534</v>
      </c>
      <c r="B251" s="998" t="s">
        <v>629</v>
      </c>
      <c r="C251" s="999" t="s">
        <v>630</v>
      </c>
      <c r="D251" s="1000">
        <v>220.2</v>
      </c>
      <c r="E251" s="463" t="s">
        <v>636</v>
      </c>
      <c r="F251" s="463" t="s">
        <v>637</v>
      </c>
      <c r="G251" s="919">
        <v>0</v>
      </c>
      <c r="H251" s="919" t="s">
        <v>38</v>
      </c>
      <c r="I251" s="919">
        <v>1</v>
      </c>
      <c r="J251" s="465">
        <v>0.33</v>
      </c>
      <c r="K251" s="76"/>
      <c r="L251" s="77"/>
      <c r="M251" s="78"/>
      <c r="N251" s="78"/>
      <c r="O251" s="1007"/>
      <c r="P251" s="78"/>
      <c r="Q251" s="1007"/>
      <c r="R251" s="1007"/>
      <c r="S251" s="79"/>
      <c r="T251" s="76"/>
      <c r="U251" s="77"/>
      <c r="V251" s="78"/>
      <c r="W251" s="78"/>
      <c r="X251" s="1007"/>
      <c r="Y251" s="78"/>
      <c r="Z251" s="1007"/>
      <c r="AA251" s="1007"/>
      <c r="AB251" s="79"/>
      <c r="AC251" s="79"/>
      <c r="AD251" s="79"/>
      <c r="AE251" s="79"/>
      <c r="AF251" s="1008">
        <v>4</v>
      </c>
      <c r="AG251" s="1759" t="s">
        <v>646</v>
      </c>
      <c r="AH251" s="468" t="s">
        <v>40</v>
      </c>
      <c r="AI251" s="470">
        <v>100</v>
      </c>
      <c r="AJ251" s="470">
        <v>0</v>
      </c>
      <c r="AK251" s="956">
        <v>43374</v>
      </c>
      <c r="AL251" s="956">
        <v>43465</v>
      </c>
      <c r="AM251" s="1668">
        <v>219682958</v>
      </c>
      <c r="AN251" s="1668">
        <v>185000000</v>
      </c>
      <c r="AO251" s="472" t="s">
        <v>68</v>
      </c>
    </row>
    <row r="252" spans="1:41" ht="35.1" customHeight="1" x14ac:dyDescent="0.25">
      <c r="A252" s="990" t="s">
        <v>534</v>
      </c>
      <c r="B252" s="991" t="s">
        <v>629</v>
      </c>
      <c r="C252" s="992" t="s">
        <v>630</v>
      </c>
      <c r="D252" s="434">
        <v>221</v>
      </c>
      <c r="E252" s="436" t="s">
        <v>647</v>
      </c>
      <c r="F252" s="436" t="s">
        <v>648</v>
      </c>
      <c r="G252" s="994">
        <v>0</v>
      </c>
      <c r="H252" s="994" t="s">
        <v>38</v>
      </c>
      <c r="I252" s="994">
        <v>1</v>
      </c>
      <c r="J252" s="438">
        <v>0.25</v>
      </c>
      <c r="K252" s="439">
        <f t="shared" ref="K252:K278" si="28">+L252+M252+N252+O252+P252+Q252+R252+S252</f>
        <v>240651091</v>
      </c>
      <c r="L252" s="309">
        <v>240651091</v>
      </c>
      <c r="M252" s="979"/>
      <c r="N252" s="882"/>
      <c r="O252" s="882"/>
      <c r="P252" s="882"/>
      <c r="Q252" s="882"/>
      <c r="R252" s="882"/>
      <c r="S252" s="882"/>
      <c r="T252" s="439">
        <f t="shared" ref="T252:T289" si="29">+U252+V252+W252+X252+Y252+Z252+AA252+AB252</f>
        <v>240651091</v>
      </c>
      <c r="U252" s="931">
        <v>240651091</v>
      </c>
      <c r="V252" s="931"/>
      <c r="W252" s="931"/>
      <c r="X252" s="931"/>
      <c r="Y252" s="931"/>
      <c r="Z252" s="931"/>
      <c r="AA252" s="931"/>
      <c r="AB252" s="931"/>
      <c r="AC252" s="931"/>
      <c r="AD252" s="931"/>
      <c r="AE252" s="931"/>
      <c r="AF252" s="555">
        <v>1</v>
      </c>
      <c r="AG252" s="1750" t="s">
        <v>649</v>
      </c>
      <c r="AH252" s="555" t="s">
        <v>53</v>
      </c>
      <c r="AI252" s="555">
        <v>1</v>
      </c>
      <c r="AJ252" s="555">
        <v>1</v>
      </c>
      <c r="AK252" s="448">
        <v>43133</v>
      </c>
      <c r="AL252" s="448">
        <v>43424</v>
      </c>
      <c r="AM252" s="1636">
        <v>230651091</v>
      </c>
      <c r="AN252" s="1636">
        <v>230651091</v>
      </c>
      <c r="AO252" s="449" t="s">
        <v>42</v>
      </c>
    </row>
    <row r="253" spans="1:41" ht="35.1" customHeight="1" x14ac:dyDescent="0.25">
      <c r="A253" s="821" t="s">
        <v>534</v>
      </c>
      <c r="B253" s="1009" t="s">
        <v>629</v>
      </c>
      <c r="C253" s="1010" t="s">
        <v>630</v>
      </c>
      <c r="D253" s="72">
        <v>221</v>
      </c>
      <c r="E253" s="74" t="s">
        <v>647</v>
      </c>
      <c r="F253" s="74" t="s">
        <v>648</v>
      </c>
      <c r="G253" s="825">
        <v>0</v>
      </c>
      <c r="H253" s="825" t="s">
        <v>38</v>
      </c>
      <c r="I253" s="825">
        <v>1</v>
      </c>
      <c r="J253" s="826">
        <v>0.25</v>
      </c>
      <c r="K253" s="827">
        <f t="shared" si="28"/>
        <v>0</v>
      </c>
      <c r="L253" s="80">
        <v>0</v>
      </c>
      <c r="M253" s="81">
        <v>0</v>
      </c>
      <c r="N253" s="81">
        <v>0</v>
      </c>
      <c r="O253" s="1011"/>
      <c r="P253" s="81">
        <v>0</v>
      </c>
      <c r="Q253" s="1011"/>
      <c r="R253" s="1011"/>
      <c r="S253" s="82">
        <v>0</v>
      </c>
      <c r="T253" s="827">
        <f t="shared" si="29"/>
        <v>0</v>
      </c>
      <c r="U253" s="80"/>
      <c r="V253" s="81"/>
      <c r="W253" s="81"/>
      <c r="X253" s="1011"/>
      <c r="Y253" s="81"/>
      <c r="Z253" s="1011"/>
      <c r="AA253" s="1011"/>
      <c r="AB253" s="82"/>
      <c r="AC253" s="82"/>
      <c r="AD253" s="82"/>
      <c r="AE253" s="82"/>
      <c r="AF253" s="831">
        <v>2</v>
      </c>
      <c r="AG253" s="1744" t="s">
        <v>650</v>
      </c>
      <c r="AH253" s="831" t="s">
        <v>40</v>
      </c>
      <c r="AI253" s="831">
        <v>100</v>
      </c>
      <c r="AJ253" s="831">
        <v>0</v>
      </c>
      <c r="AK253" s="86">
        <v>43101</v>
      </c>
      <c r="AL253" s="86">
        <v>43465</v>
      </c>
      <c r="AM253" s="1637"/>
      <c r="AN253" s="1637">
        <v>0</v>
      </c>
      <c r="AO253" s="87" t="s">
        <v>42</v>
      </c>
    </row>
    <row r="254" spans="1:41" ht="35.1" customHeight="1" thickBot="1" x14ac:dyDescent="0.3">
      <c r="A254" s="821" t="s">
        <v>534</v>
      </c>
      <c r="B254" s="1009" t="s">
        <v>629</v>
      </c>
      <c r="C254" s="1010" t="s">
        <v>630</v>
      </c>
      <c r="D254" s="72">
        <v>221</v>
      </c>
      <c r="E254" s="74" t="s">
        <v>647</v>
      </c>
      <c r="F254" s="74" t="s">
        <v>648</v>
      </c>
      <c r="G254" s="825">
        <v>0</v>
      </c>
      <c r="H254" s="825" t="s">
        <v>38</v>
      </c>
      <c r="I254" s="825">
        <v>1</v>
      </c>
      <c r="J254" s="826">
        <v>0.25</v>
      </c>
      <c r="K254" s="827">
        <f t="shared" si="28"/>
        <v>0</v>
      </c>
      <c r="L254" s="80">
        <v>0</v>
      </c>
      <c r="M254" s="81">
        <v>0</v>
      </c>
      <c r="N254" s="81">
        <v>0</v>
      </c>
      <c r="O254" s="1011"/>
      <c r="P254" s="81">
        <v>0</v>
      </c>
      <c r="Q254" s="1011"/>
      <c r="R254" s="1011"/>
      <c r="S254" s="82">
        <v>0</v>
      </c>
      <c r="T254" s="827">
        <f t="shared" si="29"/>
        <v>0</v>
      </c>
      <c r="U254" s="80"/>
      <c r="V254" s="81"/>
      <c r="W254" s="81"/>
      <c r="X254" s="1011"/>
      <c r="Y254" s="81"/>
      <c r="Z254" s="1011"/>
      <c r="AA254" s="1011"/>
      <c r="AB254" s="82"/>
      <c r="AC254" s="82"/>
      <c r="AD254" s="82"/>
      <c r="AE254" s="82"/>
      <c r="AF254" s="831">
        <v>3</v>
      </c>
      <c r="AG254" s="1744" t="s">
        <v>651</v>
      </c>
      <c r="AH254" s="831" t="s">
        <v>40</v>
      </c>
      <c r="AI254" s="831">
        <v>100</v>
      </c>
      <c r="AJ254" s="831">
        <v>100</v>
      </c>
      <c r="AK254" s="86">
        <v>43101</v>
      </c>
      <c r="AL254" s="86">
        <v>43464</v>
      </c>
      <c r="AM254" s="1633">
        <v>10000000</v>
      </c>
      <c r="AN254" s="1633">
        <v>10000000</v>
      </c>
      <c r="AO254" s="87" t="s">
        <v>42</v>
      </c>
    </row>
    <row r="255" spans="1:41" ht="35.1" customHeight="1" thickBot="1" x14ac:dyDescent="0.3">
      <c r="A255" s="976" t="s">
        <v>534</v>
      </c>
      <c r="B255" s="977" t="s">
        <v>629</v>
      </c>
      <c r="C255" s="978" t="s">
        <v>630</v>
      </c>
      <c r="D255" s="33">
        <v>222</v>
      </c>
      <c r="E255" s="35" t="s">
        <v>652</v>
      </c>
      <c r="F255" s="35" t="s">
        <v>653</v>
      </c>
      <c r="G255" s="881">
        <v>0</v>
      </c>
      <c r="H255" s="881" t="s">
        <v>38</v>
      </c>
      <c r="I255" s="881">
        <v>1</v>
      </c>
      <c r="J255" s="629">
        <v>0.25</v>
      </c>
      <c r="K255" s="38">
        <f t="shared" si="28"/>
        <v>66880000</v>
      </c>
      <c r="L255" s="931">
        <v>66880000</v>
      </c>
      <c r="M255" s="979"/>
      <c r="N255" s="882"/>
      <c r="O255" s="882"/>
      <c r="P255" s="882"/>
      <c r="Q255" s="882"/>
      <c r="R255" s="882"/>
      <c r="S255" s="882"/>
      <c r="T255" s="38">
        <f t="shared" si="29"/>
        <v>66880000</v>
      </c>
      <c r="U255" s="41">
        <v>66880000</v>
      </c>
      <c r="V255" s="42"/>
      <c r="W255" s="42"/>
      <c r="X255" s="719"/>
      <c r="Y255" s="42"/>
      <c r="Z255" s="719"/>
      <c r="AA255" s="719"/>
      <c r="AB255" s="43"/>
      <c r="AC255" s="43"/>
      <c r="AD255" s="43"/>
      <c r="AE255" s="43"/>
      <c r="AF255" s="316">
        <v>1</v>
      </c>
      <c r="AG255" s="1760" t="s">
        <v>654</v>
      </c>
      <c r="AH255" s="316" t="s">
        <v>40</v>
      </c>
      <c r="AI255" s="316">
        <v>100</v>
      </c>
      <c r="AJ255" s="316">
        <v>100</v>
      </c>
      <c r="AK255" s="47">
        <v>43133</v>
      </c>
      <c r="AL255" s="47">
        <v>43424</v>
      </c>
      <c r="AM255" s="1642">
        <v>66880000</v>
      </c>
      <c r="AN255" s="1642">
        <v>66880000</v>
      </c>
      <c r="AO255" s="48" t="s">
        <v>42</v>
      </c>
    </row>
    <row r="256" spans="1:41" s="51" customFormat="1" ht="35.1" customHeight="1" thickBot="1" x14ac:dyDescent="0.25">
      <c r="A256" s="1012" t="s">
        <v>534</v>
      </c>
      <c r="B256" s="1013" t="s">
        <v>629</v>
      </c>
      <c r="C256" s="1014" t="s">
        <v>630</v>
      </c>
      <c r="D256" s="305">
        <v>223</v>
      </c>
      <c r="E256" s="1015" t="s">
        <v>655</v>
      </c>
      <c r="F256" s="1015" t="s">
        <v>656</v>
      </c>
      <c r="G256" s="847">
        <v>1</v>
      </c>
      <c r="H256" s="847" t="s">
        <v>38</v>
      </c>
      <c r="I256" s="847">
        <v>1</v>
      </c>
      <c r="J256" s="1016">
        <v>0.7</v>
      </c>
      <c r="K256" s="603">
        <f t="shared" si="28"/>
        <v>1230694497</v>
      </c>
      <c r="L256" s="605">
        <v>1230694497</v>
      </c>
      <c r="M256" s="606"/>
      <c r="N256" s="606"/>
      <c r="O256" s="1017"/>
      <c r="P256" s="606"/>
      <c r="Q256" s="1017"/>
      <c r="R256" s="1017"/>
      <c r="S256" s="607"/>
      <c r="T256" s="603">
        <f t="shared" si="29"/>
        <v>1230694349</v>
      </c>
      <c r="U256" s="1018">
        <v>1230694349</v>
      </c>
      <c r="V256" s="1018"/>
      <c r="W256" s="1018"/>
      <c r="X256" s="1018"/>
      <c r="Y256" s="1018"/>
      <c r="Z256" s="1018"/>
      <c r="AA256" s="1018"/>
      <c r="AB256" s="1018"/>
      <c r="AC256" s="1018"/>
      <c r="AD256" s="1018"/>
      <c r="AE256" s="1018"/>
      <c r="AF256" s="1019">
        <v>1</v>
      </c>
      <c r="AG256" s="1761" t="s">
        <v>657</v>
      </c>
      <c r="AH256" s="1019" t="s">
        <v>40</v>
      </c>
      <c r="AI256" s="1019">
        <v>100</v>
      </c>
      <c r="AJ256" s="1019">
        <v>100</v>
      </c>
      <c r="AK256" s="269">
        <v>43133</v>
      </c>
      <c r="AL256" s="269">
        <v>43424</v>
      </c>
      <c r="AM256" s="1639">
        <v>1230694497</v>
      </c>
      <c r="AN256" s="1639">
        <v>1230694349</v>
      </c>
      <c r="AO256" s="270" t="s">
        <v>42</v>
      </c>
    </row>
    <row r="257" spans="1:41" ht="35.1" customHeight="1" x14ac:dyDescent="0.25">
      <c r="A257" s="976" t="s">
        <v>534</v>
      </c>
      <c r="B257" s="977" t="s">
        <v>629</v>
      </c>
      <c r="C257" s="978" t="s">
        <v>630</v>
      </c>
      <c r="D257" s="33">
        <v>224</v>
      </c>
      <c r="E257" s="35" t="s">
        <v>658</v>
      </c>
      <c r="F257" s="35" t="s">
        <v>659</v>
      </c>
      <c r="G257" s="881">
        <v>1</v>
      </c>
      <c r="H257" s="881" t="s">
        <v>38</v>
      </c>
      <c r="I257" s="881">
        <v>1</v>
      </c>
      <c r="J257" s="629">
        <v>0.3</v>
      </c>
      <c r="K257" s="38">
        <f t="shared" si="28"/>
        <v>127700000</v>
      </c>
      <c r="L257" s="1020">
        <v>127700000</v>
      </c>
      <c r="M257" s="1021"/>
      <c r="N257" s="1022"/>
      <c r="O257" s="1022"/>
      <c r="P257" s="1022"/>
      <c r="Q257" s="1022"/>
      <c r="R257" s="1022"/>
      <c r="S257" s="1022"/>
      <c r="T257" s="38">
        <f t="shared" si="29"/>
        <v>123460985</v>
      </c>
      <c r="U257" s="1023">
        <v>123460985</v>
      </c>
      <c r="V257" s="1023"/>
      <c r="W257" s="1023"/>
      <c r="X257" s="1023"/>
      <c r="Y257" s="1023"/>
      <c r="Z257" s="1023"/>
      <c r="AA257" s="1023"/>
      <c r="AB257" s="1023"/>
      <c r="AC257" s="1023"/>
      <c r="AD257" s="1023"/>
      <c r="AE257" s="1023"/>
      <c r="AF257" s="316">
        <v>1</v>
      </c>
      <c r="AG257" s="1760" t="s">
        <v>660</v>
      </c>
      <c r="AH257" s="316" t="s">
        <v>40</v>
      </c>
      <c r="AI257" s="316">
        <v>100</v>
      </c>
      <c r="AJ257" s="316">
        <v>100</v>
      </c>
      <c r="AK257" s="47">
        <v>43133</v>
      </c>
      <c r="AL257" s="47">
        <v>43424</v>
      </c>
      <c r="AM257" s="1642">
        <v>120000000</v>
      </c>
      <c r="AN257" s="1642">
        <v>117700000</v>
      </c>
      <c r="AO257" s="48" t="s">
        <v>42</v>
      </c>
    </row>
    <row r="258" spans="1:41" ht="35.1" customHeight="1" x14ac:dyDescent="0.25">
      <c r="A258" s="982" t="s">
        <v>534</v>
      </c>
      <c r="B258" s="983" t="s">
        <v>629</v>
      </c>
      <c r="C258" s="984" t="s">
        <v>630</v>
      </c>
      <c r="D258" s="55">
        <v>224</v>
      </c>
      <c r="E258" s="57" t="s">
        <v>658</v>
      </c>
      <c r="F258" s="57" t="s">
        <v>659</v>
      </c>
      <c r="G258" s="896">
        <v>1</v>
      </c>
      <c r="H258" s="896" t="s">
        <v>38</v>
      </c>
      <c r="I258" s="896">
        <v>1</v>
      </c>
      <c r="J258" s="452">
        <v>0.3</v>
      </c>
      <c r="K258" s="60">
        <f t="shared" si="28"/>
        <v>0</v>
      </c>
      <c r="L258" s="61">
        <v>0</v>
      </c>
      <c r="M258" s="62">
        <v>0</v>
      </c>
      <c r="N258" s="62">
        <v>0</v>
      </c>
      <c r="O258" s="1024"/>
      <c r="P258" s="62">
        <v>0</v>
      </c>
      <c r="Q258" s="1024"/>
      <c r="R258" s="1024"/>
      <c r="S258" s="63">
        <v>0</v>
      </c>
      <c r="T258" s="60">
        <f t="shared" si="29"/>
        <v>0</v>
      </c>
      <c r="U258" s="61"/>
      <c r="V258" s="62"/>
      <c r="W258" s="62"/>
      <c r="X258" s="1024"/>
      <c r="Y258" s="62"/>
      <c r="Z258" s="1024"/>
      <c r="AA258" s="1024"/>
      <c r="AB258" s="63"/>
      <c r="AC258" s="63"/>
      <c r="AD258" s="63"/>
      <c r="AE258" s="63"/>
      <c r="AF258" s="981">
        <v>2</v>
      </c>
      <c r="AG258" s="1756" t="s">
        <v>661</v>
      </c>
      <c r="AH258" s="456" t="s">
        <v>40</v>
      </c>
      <c r="AI258" s="457">
        <v>100</v>
      </c>
      <c r="AJ258" s="457">
        <v>100</v>
      </c>
      <c r="AK258" s="67">
        <v>43101</v>
      </c>
      <c r="AL258" s="67">
        <v>43465</v>
      </c>
      <c r="AM258" s="1647">
        <v>7700000</v>
      </c>
      <c r="AN258" s="1632">
        <v>5760985</v>
      </c>
      <c r="AO258" s="68" t="s">
        <v>42</v>
      </c>
    </row>
    <row r="259" spans="1:41" ht="35.1" customHeight="1" thickBot="1" x14ac:dyDescent="0.3">
      <c r="A259" s="997" t="s">
        <v>534</v>
      </c>
      <c r="B259" s="998" t="s">
        <v>629</v>
      </c>
      <c r="C259" s="999" t="s">
        <v>630</v>
      </c>
      <c r="D259" s="461">
        <v>224</v>
      </c>
      <c r="E259" s="463" t="s">
        <v>658</v>
      </c>
      <c r="F259" s="463" t="s">
        <v>659</v>
      </c>
      <c r="G259" s="919">
        <v>1</v>
      </c>
      <c r="H259" s="919" t="s">
        <v>38</v>
      </c>
      <c r="I259" s="919">
        <v>1</v>
      </c>
      <c r="J259" s="465">
        <v>0.3</v>
      </c>
      <c r="K259" s="76">
        <f t="shared" si="28"/>
        <v>0</v>
      </c>
      <c r="L259" s="77">
        <v>0</v>
      </c>
      <c r="M259" s="78">
        <v>0</v>
      </c>
      <c r="N259" s="78">
        <v>0</v>
      </c>
      <c r="O259" s="1025"/>
      <c r="P259" s="78">
        <v>0</v>
      </c>
      <c r="Q259" s="1025"/>
      <c r="R259" s="1025"/>
      <c r="S259" s="79">
        <v>0</v>
      </c>
      <c r="T259" s="76">
        <f t="shared" si="29"/>
        <v>0</v>
      </c>
      <c r="U259" s="77"/>
      <c r="V259" s="78"/>
      <c r="W259" s="78"/>
      <c r="X259" s="1025"/>
      <c r="Y259" s="78"/>
      <c r="Z259" s="1025"/>
      <c r="AA259" s="1025"/>
      <c r="AB259" s="79"/>
      <c r="AC259" s="79"/>
      <c r="AD259" s="79"/>
      <c r="AE259" s="79"/>
      <c r="AF259" s="1002">
        <v>2</v>
      </c>
      <c r="AG259" s="1757" t="s">
        <v>662</v>
      </c>
      <c r="AH259" s="469" t="s">
        <v>40</v>
      </c>
      <c r="AI259" s="470">
        <v>100</v>
      </c>
      <c r="AJ259" s="470">
        <v>100</v>
      </c>
      <c r="AK259" s="471">
        <v>43101</v>
      </c>
      <c r="AL259" s="471">
        <v>43465</v>
      </c>
      <c r="AM259" s="1648">
        <v>0</v>
      </c>
      <c r="AN259" s="1648"/>
      <c r="AO259" s="472" t="s">
        <v>42</v>
      </c>
    </row>
    <row r="260" spans="1:41" ht="35.1" customHeight="1" x14ac:dyDescent="0.25">
      <c r="A260" s="976" t="s">
        <v>534</v>
      </c>
      <c r="B260" s="977" t="s">
        <v>629</v>
      </c>
      <c r="C260" s="978" t="s">
        <v>630</v>
      </c>
      <c r="D260" s="33">
        <v>225</v>
      </c>
      <c r="E260" s="35" t="s">
        <v>663</v>
      </c>
      <c r="F260" s="35" t="s">
        <v>664</v>
      </c>
      <c r="G260" s="881">
        <v>0</v>
      </c>
      <c r="H260" s="881" t="s">
        <v>47</v>
      </c>
      <c r="I260" s="881">
        <v>1</v>
      </c>
      <c r="J260" s="629">
        <v>1</v>
      </c>
      <c r="K260" s="38">
        <f t="shared" si="28"/>
        <v>109780000</v>
      </c>
      <c r="L260" s="1020">
        <v>109780000</v>
      </c>
      <c r="M260" s="1021"/>
      <c r="N260" s="1022"/>
      <c r="O260" s="1022"/>
      <c r="P260" s="1022"/>
      <c r="Q260" s="1022"/>
      <c r="R260" s="1022"/>
      <c r="S260" s="1022"/>
      <c r="T260" s="38">
        <f t="shared" si="29"/>
        <v>109780000</v>
      </c>
      <c r="U260" s="1023">
        <v>109780000</v>
      </c>
      <c r="V260" s="1023"/>
      <c r="W260" s="1023"/>
      <c r="X260" s="1023"/>
      <c r="Y260" s="1023"/>
      <c r="Z260" s="1023"/>
      <c r="AA260" s="1023"/>
      <c r="AB260" s="1023"/>
      <c r="AC260" s="1023"/>
      <c r="AD260" s="1023"/>
      <c r="AE260" s="1023"/>
      <c r="AF260" s="316">
        <v>1</v>
      </c>
      <c r="AG260" s="1760" t="s">
        <v>665</v>
      </c>
      <c r="AH260" s="316" t="s">
        <v>53</v>
      </c>
      <c r="AI260" s="316">
        <v>1</v>
      </c>
      <c r="AJ260" s="316">
        <v>0</v>
      </c>
      <c r="AK260" s="1026">
        <v>43101</v>
      </c>
      <c r="AL260" s="1026">
        <v>43465</v>
      </c>
      <c r="AM260" s="1642">
        <v>0</v>
      </c>
      <c r="AN260" s="1642"/>
      <c r="AO260" s="48" t="s">
        <v>42</v>
      </c>
    </row>
    <row r="261" spans="1:41" ht="35.1" customHeight="1" x14ac:dyDescent="0.25">
      <c r="A261" s="982" t="s">
        <v>534</v>
      </c>
      <c r="B261" s="983" t="s">
        <v>629</v>
      </c>
      <c r="C261" s="984" t="s">
        <v>630</v>
      </c>
      <c r="D261" s="55">
        <v>225</v>
      </c>
      <c r="E261" s="57" t="s">
        <v>663</v>
      </c>
      <c r="F261" s="57" t="s">
        <v>664</v>
      </c>
      <c r="G261" s="896">
        <v>0</v>
      </c>
      <c r="H261" s="896" t="s">
        <v>47</v>
      </c>
      <c r="I261" s="896">
        <v>1</v>
      </c>
      <c r="J261" s="452">
        <v>1</v>
      </c>
      <c r="K261" s="60">
        <f t="shared" si="28"/>
        <v>0</v>
      </c>
      <c r="L261" s="61">
        <v>0</v>
      </c>
      <c r="M261" s="62">
        <v>0</v>
      </c>
      <c r="N261" s="62">
        <v>0</v>
      </c>
      <c r="O261" s="1024"/>
      <c r="P261" s="62">
        <v>0</v>
      </c>
      <c r="Q261" s="1024"/>
      <c r="R261" s="1024"/>
      <c r="S261" s="63">
        <v>0</v>
      </c>
      <c r="T261" s="60">
        <f t="shared" si="29"/>
        <v>0</v>
      </c>
      <c r="U261" s="61"/>
      <c r="V261" s="62"/>
      <c r="W261" s="62"/>
      <c r="X261" s="1024"/>
      <c r="Y261" s="62"/>
      <c r="Z261" s="1024"/>
      <c r="AA261" s="1024"/>
      <c r="AB261" s="63"/>
      <c r="AC261" s="63"/>
      <c r="AD261" s="63"/>
      <c r="AE261" s="63"/>
      <c r="AF261" s="981">
        <v>2</v>
      </c>
      <c r="AG261" s="1756" t="s">
        <v>666</v>
      </c>
      <c r="AH261" s="981" t="s">
        <v>40</v>
      </c>
      <c r="AI261" s="981">
        <v>100</v>
      </c>
      <c r="AJ261" s="981">
        <v>100</v>
      </c>
      <c r="AK261" s="1027">
        <v>43101</v>
      </c>
      <c r="AL261" s="1027">
        <v>43465</v>
      </c>
      <c r="AM261" s="1647">
        <v>0</v>
      </c>
      <c r="AN261" s="1647"/>
      <c r="AO261" s="68" t="s">
        <v>42</v>
      </c>
    </row>
    <row r="262" spans="1:41" ht="35.1" customHeight="1" thickBot="1" x14ac:dyDescent="0.3">
      <c r="A262" s="997" t="s">
        <v>534</v>
      </c>
      <c r="B262" s="998" t="s">
        <v>629</v>
      </c>
      <c r="C262" s="999" t="s">
        <v>630</v>
      </c>
      <c r="D262" s="461">
        <v>225</v>
      </c>
      <c r="E262" s="463" t="s">
        <v>663</v>
      </c>
      <c r="F262" s="463" t="s">
        <v>664</v>
      </c>
      <c r="G262" s="919">
        <v>0</v>
      </c>
      <c r="H262" s="919" t="s">
        <v>47</v>
      </c>
      <c r="I262" s="919">
        <v>1</v>
      </c>
      <c r="J262" s="465">
        <v>1</v>
      </c>
      <c r="K262" s="76">
        <f t="shared" si="28"/>
        <v>0</v>
      </c>
      <c r="L262" s="77">
        <v>0</v>
      </c>
      <c r="M262" s="78">
        <v>0</v>
      </c>
      <c r="N262" s="78">
        <v>0</v>
      </c>
      <c r="O262" s="1025"/>
      <c r="P262" s="78">
        <v>0</v>
      </c>
      <c r="Q262" s="1025"/>
      <c r="R262" s="1025"/>
      <c r="S262" s="79">
        <v>0</v>
      </c>
      <c r="T262" s="76">
        <f t="shared" si="29"/>
        <v>0</v>
      </c>
      <c r="U262" s="77"/>
      <c r="V262" s="78"/>
      <c r="W262" s="78"/>
      <c r="X262" s="1025"/>
      <c r="Y262" s="78"/>
      <c r="Z262" s="1025"/>
      <c r="AA262" s="1025"/>
      <c r="AB262" s="79"/>
      <c r="AC262" s="79"/>
      <c r="AD262" s="79"/>
      <c r="AE262" s="79"/>
      <c r="AF262" s="1002">
        <v>3</v>
      </c>
      <c r="AG262" s="1762" t="s">
        <v>667</v>
      </c>
      <c r="AH262" s="469" t="s">
        <v>53</v>
      </c>
      <c r="AI262" s="470">
        <v>1</v>
      </c>
      <c r="AJ262" s="470">
        <v>1</v>
      </c>
      <c r="AK262" s="471">
        <v>43133</v>
      </c>
      <c r="AL262" s="471">
        <v>43424</v>
      </c>
      <c r="AM262" s="1648">
        <v>109780000</v>
      </c>
      <c r="AN262" s="1648">
        <v>109780000</v>
      </c>
      <c r="AO262" s="472" t="s">
        <v>42</v>
      </c>
    </row>
    <row r="263" spans="1:41" ht="35.1" customHeight="1" x14ac:dyDescent="0.25">
      <c r="A263" s="990" t="s">
        <v>534</v>
      </c>
      <c r="B263" s="991" t="s">
        <v>629</v>
      </c>
      <c r="C263" s="992" t="s">
        <v>630</v>
      </c>
      <c r="D263" s="434">
        <v>226</v>
      </c>
      <c r="E263" s="436" t="s">
        <v>668</v>
      </c>
      <c r="F263" s="436" t="s">
        <v>669</v>
      </c>
      <c r="G263" s="994">
        <v>0</v>
      </c>
      <c r="H263" s="994" t="s">
        <v>38</v>
      </c>
      <c r="I263" s="994">
        <v>1</v>
      </c>
      <c r="J263" s="438">
        <v>0.3</v>
      </c>
      <c r="K263" s="439">
        <f t="shared" si="28"/>
        <v>96385950.150000006</v>
      </c>
      <c r="L263" s="440">
        <v>96385950.150000006</v>
      </c>
      <c r="M263" s="441"/>
      <c r="N263" s="441"/>
      <c r="O263" s="1028"/>
      <c r="P263" s="441"/>
      <c r="Q263" s="1028"/>
      <c r="R263" s="1028"/>
      <c r="S263" s="443"/>
      <c r="T263" s="439">
        <f t="shared" si="29"/>
        <v>89290000</v>
      </c>
      <c r="U263" s="440">
        <v>89290000</v>
      </c>
      <c r="V263" s="441"/>
      <c r="W263" s="441"/>
      <c r="X263" s="1028"/>
      <c r="Y263" s="441"/>
      <c r="Z263" s="1028"/>
      <c r="AA263" s="1028"/>
      <c r="AB263" s="443"/>
      <c r="AC263" s="443"/>
      <c r="AD263" s="443"/>
      <c r="AE263" s="443"/>
      <c r="AF263" s="981">
        <v>1</v>
      </c>
      <c r="AG263" s="1756" t="s">
        <v>670</v>
      </c>
      <c r="AH263" s="981" t="s">
        <v>671</v>
      </c>
      <c r="AI263" s="981">
        <v>1</v>
      </c>
      <c r="AJ263" s="981">
        <v>0</v>
      </c>
      <c r="AK263" s="1027">
        <v>43101</v>
      </c>
      <c r="AL263" s="1027">
        <v>43465</v>
      </c>
      <c r="AM263" s="1674">
        <v>0</v>
      </c>
      <c r="AN263" s="1675"/>
      <c r="AO263" s="449" t="s">
        <v>42</v>
      </c>
    </row>
    <row r="264" spans="1:41" ht="35.1" customHeight="1" x14ac:dyDescent="0.25">
      <c r="A264" s="982" t="s">
        <v>534</v>
      </c>
      <c r="B264" s="983" t="s">
        <v>629</v>
      </c>
      <c r="C264" s="984" t="s">
        <v>630</v>
      </c>
      <c r="D264" s="55">
        <v>226</v>
      </c>
      <c r="E264" s="57" t="s">
        <v>668</v>
      </c>
      <c r="F264" s="57" t="s">
        <v>669</v>
      </c>
      <c r="G264" s="896">
        <v>0</v>
      </c>
      <c r="H264" s="896" t="s">
        <v>38</v>
      </c>
      <c r="I264" s="896">
        <v>1</v>
      </c>
      <c r="J264" s="452">
        <v>0.3</v>
      </c>
      <c r="K264" s="60">
        <f t="shared" si="28"/>
        <v>0</v>
      </c>
      <c r="L264" s="61">
        <v>0</v>
      </c>
      <c r="M264" s="62">
        <v>0</v>
      </c>
      <c r="N264" s="62">
        <v>0</v>
      </c>
      <c r="O264" s="1024"/>
      <c r="P264" s="62">
        <v>0</v>
      </c>
      <c r="Q264" s="1024"/>
      <c r="R264" s="1024"/>
      <c r="S264" s="63">
        <v>0</v>
      </c>
      <c r="T264" s="60">
        <f t="shared" si="29"/>
        <v>0</v>
      </c>
      <c r="U264" s="61"/>
      <c r="V264" s="62"/>
      <c r="W264" s="62"/>
      <c r="X264" s="1024"/>
      <c r="Y264" s="62"/>
      <c r="Z264" s="1024"/>
      <c r="AA264" s="1024"/>
      <c r="AB264" s="63"/>
      <c r="AC264" s="63"/>
      <c r="AD264" s="63"/>
      <c r="AE264" s="63"/>
      <c r="AF264" s="981">
        <v>2</v>
      </c>
      <c r="AG264" s="1756" t="s">
        <v>672</v>
      </c>
      <c r="AH264" s="981" t="s">
        <v>40</v>
      </c>
      <c r="AI264" s="981">
        <v>100</v>
      </c>
      <c r="AJ264" s="981">
        <v>100</v>
      </c>
      <c r="AK264" s="1027">
        <v>43101</v>
      </c>
      <c r="AL264" s="1027">
        <v>43465</v>
      </c>
      <c r="AM264" s="1674">
        <v>0</v>
      </c>
      <c r="AN264" s="1674"/>
      <c r="AO264" s="68" t="s">
        <v>42</v>
      </c>
    </row>
    <row r="265" spans="1:41" ht="35.1" customHeight="1" x14ac:dyDescent="0.25">
      <c r="A265" s="982" t="s">
        <v>534</v>
      </c>
      <c r="B265" s="983" t="s">
        <v>629</v>
      </c>
      <c r="C265" s="984" t="s">
        <v>630</v>
      </c>
      <c r="D265" s="55">
        <v>226</v>
      </c>
      <c r="E265" s="57" t="s">
        <v>668</v>
      </c>
      <c r="F265" s="57" t="s">
        <v>669</v>
      </c>
      <c r="G265" s="896">
        <v>0</v>
      </c>
      <c r="H265" s="896" t="s">
        <v>38</v>
      </c>
      <c r="I265" s="896">
        <v>1</v>
      </c>
      <c r="J265" s="452">
        <v>0.3</v>
      </c>
      <c r="K265" s="60">
        <f t="shared" si="28"/>
        <v>0</v>
      </c>
      <c r="L265" s="61">
        <v>0</v>
      </c>
      <c r="M265" s="62">
        <v>0</v>
      </c>
      <c r="N265" s="62">
        <v>0</v>
      </c>
      <c r="O265" s="1024"/>
      <c r="P265" s="62">
        <v>0</v>
      </c>
      <c r="Q265" s="1024"/>
      <c r="R265" s="1024"/>
      <c r="S265" s="63">
        <v>0</v>
      </c>
      <c r="T265" s="60">
        <f t="shared" si="29"/>
        <v>0</v>
      </c>
      <c r="U265" s="61"/>
      <c r="V265" s="62"/>
      <c r="W265" s="62"/>
      <c r="X265" s="1024"/>
      <c r="Y265" s="62"/>
      <c r="Z265" s="1024"/>
      <c r="AA265" s="1024"/>
      <c r="AB265" s="63"/>
      <c r="AC265" s="63"/>
      <c r="AD265" s="63"/>
      <c r="AE265" s="63"/>
      <c r="AF265" s="981">
        <v>3</v>
      </c>
      <c r="AG265" s="1756" t="s">
        <v>673</v>
      </c>
      <c r="AH265" s="981" t="s">
        <v>53</v>
      </c>
      <c r="AI265" s="981">
        <v>100</v>
      </c>
      <c r="AJ265" s="981">
        <v>100</v>
      </c>
      <c r="AK265" s="1027">
        <v>43120</v>
      </c>
      <c r="AL265" s="1027">
        <v>43454</v>
      </c>
      <c r="AM265" s="1674">
        <v>83600000</v>
      </c>
      <c r="AN265" s="1674">
        <v>83600000</v>
      </c>
      <c r="AO265" s="68" t="s">
        <v>42</v>
      </c>
    </row>
    <row r="266" spans="1:41" ht="35.1" customHeight="1" thickBot="1" x14ac:dyDescent="0.3">
      <c r="A266" s="821" t="s">
        <v>534</v>
      </c>
      <c r="B266" s="1009" t="s">
        <v>629</v>
      </c>
      <c r="C266" s="1010" t="s">
        <v>630</v>
      </c>
      <c r="D266" s="72">
        <v>226</v>
      </c>
      <c r="E266" s="74" t="s">
        <v>668</v>
      </c>
      <c r="F266" s="74" t="s">
        <v>669</v>
      </c>
      <c r="G266" s="825">
        <v>0</v>
      </c>
      <c r="H266" s="825" t="s">
        <v>38</v>
      </c>
      <c r="I266" s="825">
        <v>1</v>
      </c>
      <c r="J266" s="826">
        <v>0.3</v>
      </c>
      <c r="K266" s="827">
        <f t="shared" si="28"/>
        <v>0</v>
      </c>
      <c r="L266" s="80">
        <v>0</v>
      </c>
      <c r="M266" s="81">
        <v>0</v>
      </c>
      <c r="N266" s="81">
        <v>0</v>
      </c>
      <c r="O266" s="1029"/>
      <c r="P266" s="81">
        <v>0</v>
      </c>
      <c r="Q266" s="1029"/>
      <c r="R266" s="1029"/>
      <c r="S266" s="82">
        <v>0</v>
      </c>
      <c r="T266" s="827">
        <f t="shared" si="29"/>
        <v>0</v>
      </c>
      <c r="U266" s="80"/>
      <c r="V266" s="81"/>
      <c r="W266" s="81"/>
      <c r="X266" s="1029"/>
      <c r="Y266" s="81"/>
      <c r="Z266" s="1029"/>
      <c r="AA266" s="1029"/>
      <c r="AB266" s="82"/>
      <c r="AC266" s="82"/>
      <c r="AD266" s="82"/>
      <c r="AE266" s="82"/>
      <c r="AF266" s="831">
        <v>4</v>
      </c>
      <c r="AG266" s="1744" t="s">
        <v>674</v>
      </c>
      <c r="AH266" s="831" t="s">
        <v>40</v>
      </c>
      <c r="AI266" s="831">
        <v>100</v>
      </c>
      <c r="AJ266" s="831">
        <v>100</v>
      </c>
      <c r="AK266" s="1030">
        <v>43252</v>
      </c>
      <c r="AL266" s="1030">
        <v>43464</v>
      </c>
      <c r="AM266" s="1676">
        <v>12785950.150000006</v>
      </c>
      <c r="AN266" s="1676">
        <v>5690000</v>
      </c>
      <c r="AO266" s="87" t="s">
        <v>42</v>
      </c>
    </row>
    <row r="267" spans="1:41" ht="35.1" customHeight="1" thickBot="1" x14ac:dyDescent="0.3">
      <c r="A267" s="986" t="s">
        <v>534</v>
      </c>
      <c r="B267" s="987" t="s">
        <v>629</v>
      </c>
      <c r="C267" s="988" t="s">
        <v>630</v>
      </c>
      <c r="D267" s="163">
        <v>227</v>
      </c>
      <c r="E267" s="421" t="s">
        <v>675</v>
      </c>
      <c r="F267" s="421" t="s">
        <v>676</v>
      </c>
      <c r="G267" s="838">
        <v>0</v>
      </c>
      <c r="H267" s="838" t="s">
        <v>38</v>
      </c>
      <c r="I267" s="838">
        <v>1</v>
      </c>
      <c r="J267" s="522">
        <v>0.4</v>
      </c>
      <c r="K267" s="167">
        <f t="shared" si="28"/>
        <v>0</v>
      </c>
      <c r="L267" s="182">
        <v>0</v>
      </c>
      <c r="M267" s="183">
        <v>0</v>
      </c>
      <c r="N267" s="183">
        <v>0</v>
      </c>
      <c r="O267" s="1031"/>
      <c r="P267" s="183">
        <v>0</v>
      </c>
      <c r="Q267" s="1031"/>
      <c r="R267" s="1031"/>
      <c r="S267" s="523">
        <v>0</v>
      </c>
      <c r="T267" s="167">
        <f t="shared" si="29"/>
        <v>0</v>
      </c>
      <c r="U267" s="182"/>
      <c r="V267" s="183"/>
      <c r="W267" s="183"/>
      <c r="X267" s="1031"/>
      <c r="Y267" s="183"/>
      <c r="Z267" s="1031"/>
      <c r="AA267" s="1031"/>
      <c r="AB267" s="185"/>
      <c r="AC267" s="185"/>
      <c r="AD267" s="185"/>
      <c r="AE267" s="185"/>
      <c r="AF267" s="1032"/>
      <c r="AG267" s="1745"/>
      <c r="AH267" s="560"/>
      <c r="AI267" s="560"/>
      <c r="AJ267" s="560"/>
      <c r="AK267" s="1033"/>
      <c r="AL267" s="1033"/>
      <c r="AM267" s="1677"/>
      <c r="AN267" s="1678"/>
      <c r="AO267" s="178" t="s">
        <v>42</v>
      </c>
    </row>
    <row r="268" spans="1:41" ht="35.1" customHeight="1" x14ac:dyDescent="0.25">
      <c r="A268" s="976" t="s">
        <v>534</v>
      </c>
      <c r="B268" s="977" t="s">
        <v>629</v>
      </c>
      <c r="C268" s="1034" t="s">
        <v>677</v>
      </c>
      <c r="D268" s="33">
        <v>228</v>
      </c>
      <c r="E268" s="35" t="s">
        <v>678</v>
      </c>
      <c r="F268" s="35" t="s">
        <v>679</v>
      </c>
      <c r="G268" s="881">
        <v>0</v>
      </c>
      <c r="H268" s="881" t="s">
        <v>38</v>
      </c>
      <c r="I268" s="881">
        <v>1</v>
      </c>
      <c r="J268" s="629">
        <v>0.3</v>
      </c>
      <c r="K268" s="38">
        <f t="shared" si="28"/>
        <v>189800640</v>
      </c>
      <c r="L268" s="309">
        <v>189800640</v>
      </c>
      <c r="M268" s="882"/>
      <c r="N268" s="882"/>
      <c r="O268" s="882"/>
      <c r="P268" s="882"/>
      <c r="Q268" s="882"/>
      <c r="R268" s="882"/>
      <c r="S268" s="882"/>
      <c r="T268" s="38">
        <f t="shared" si="29"/>
        <v>181150250</v>
      </c>
      <c r="U268" s="41">
        <v>181150250</v>
      </c>
      <c r="V268" s="42"/>
      <c r="W268" s="42"/>
      <c r="X268" s="1035"/>
      <c r="Y268" s="42"/>
      <c r="Z268" s="1035"/>
      <c r="AA268" s="1035"/>
      <c r="AB268" s="43"/>
      <c r="AC268" s="43"/>
      <c r="AD268" s="43"/>
      <c r="AE268" s="43"/>
      <c r="AF268" s="316">
        <v>1</v>
      </c>
      <c r="AG268" s="1760" t="s">
        <v>680</v>
      </c>
      <c r="AH268" s="316" t="s">
        <v>40</v>
      </c>
      <c r="AI268" s="316">
        <v>100</v>
      </c>
      <c r="AJ268" s="316">
        <v>100</v>
      </c>
      <c r="AK268" s="47">
        <v>43133</v>
      </c>
      <c r="AL268" s="47">
        <v>43454</v>
      </c>
      <c r="AM268" s="1642">
        <v>95440000</v>
      </c>
      <c r="AN268" s="1642">
        <v>87860000</v>
      </c>
      <c r="AO268" s="48" t="s">
        <v>42</v>
      </c>
    </row>
    <row r="269" spans="1:41" ht="35.1" customHeight="1" x14ac:dyDescent="0.25">
      <c r="A269" s="982" t="s">
        <v>534</v>
      </c>
      <c r="B269" s="983" t="s">
        <v>629</v>
      </c>
      <c r="C269" s="1036" t="s">
        <v>677</v>
      </c>
      <c r="D269" s="55">
        <v>228</v>
      </c>
      <c r="E269" s="57" t="s">
        <v>678</v>
      </c>
      <c r="F269" s="57" t="s">
        <v>679</v>
      </c>
      <c r="G269" s="896">
        <v>0</v>
      </c>
      <c r="H269" s="896" t="s">
        <v>38</v>
      </c>
      <c r="I269" s="896">
        <v>1</v>
      </c>
      <c r="J269" s="452">
        <v>0.3</v>
      </c>
      <c r="K269" s="60">
        <f t="shared" si="28"/>
        <v>0</v>
      </c>
      <c r="L269" s="61">
        <v>0</v>
      </c>
      <c r="M269" s="62">
        <v>0</v>
      </c>
      <c r="N269" s="62">
        <v>0</v>
      </c>
      <c r="O269" s="1024"/>
      <c r="P269" s="62">
        <v>0</v>
      </c>
      <c r="Q269" s="1024"/>
      <c r="R269" s="1024"/>
      <c r="S269" s="63">
        <v>0</v>
      </c>
      <c r="T269" s="60">
        <f t="shared" si="29"/>
        <v>0</v>
      </c>
      <c r="U269" s="61"/>
      <c r="V269" s="62"/>
      <c r="W269" s="62"/>
      <c r="X269" s="1024"/>
      <c r="Y269" s="62"/>
      <c r="Z269" s="1024"/>
      <c r="AA269" s="1024"/>
      <c r="AB269" s="63"/>
      <c r="AC269" s="63"/>
      <c r="AD269" s="63"/>
      <c r="AE269" s="63"/>
      <c r="AF269" s="981">
        <v>2</v>
      </c>
      <c r="AG269" s="1756" t="s">
        <v>681</v>
      </c>
      <c r="AH269" s="981" t="s">
        <v>40</v>
      </c>
      <c r="AI269" s="981">
        <v>100</v>
      </c>
      <c r="AJ269" s="981">
        <v>100</v>
      </c>
      <c r="AK269" s="67">
        <v>43101</v>
      </c>
      <c r="AL269" s="67">
        <v>43465</v>
      </c>
      <c r="AM269" s="1647">
        <v>59224750</v>
      </c>
      <c r="AN269" s="1647">
        <v>59224750</v>
      </c>
      <c r="AO269" s="68" t="s">
        <v>42</v>
      </c>
    </row>
    <row r="270" spans="1:41" ht="35.1" customHeight="1" x14ac:dyDescent="0.25">
      <c r="A270" s="982" t="s">
        <v>534</v>
      </c>
      <c r="B270" s="983" t="s">
        <v>629</v>
      </c>
      <c r="C270" s="1036" t="s">
        <v>677</v>
      </c>
      <c r="D270" s="55">
        <v>228</v>
      </c>
      <c r="E270" s="57" t="s">
        <v>678</v>
      </c>
      <c r="F270" s="57" t="s">
        <v>679</v>
      </c>
      <c r="G270" s="896">
        <v>0</v>
      </c>
      <c r="H270" s="896" t="s">
        <v>38</v>
      </c>
      <c r="I270" s="896">
        <v>1</v>
      </c>
      <c r="J270" s="452">
        <v>0.3</v>
      </c>
      <c r="K270" s="60">
        <v>0</v>
      </c>
      <c r="L270" s="61">
        <v>150000000</v>
      </c>
      <c r="M270" s="62">
        <v>0</v>
      </c>
      <c r="N270" s="62">
        <v>0</v>
      </c>
      <c r="O270" s="1024"/>
      <c r="P270" s="62">
        <v>0</v>
      </c>
      <c r="Q270" s="1024"/>
      <c r="R270" s="1024"/>
      <c r="S270" s="63">
        <v>0</v>
      </c>
      <c r="T270" s="60">
        <f t="shared" si="29"/>
        <v>0</v>
      </c>
      <c r="U270" s="61"/>
      <c r="V270" s="62"/>
      <c r="W270" s="62"/>
      <c r="X270" s="1024"/>
      <c r="Y270" s="62"/>
      <c r="Z270" s="1024"/>
      <c r="AA270" s="1024"/>
      <c r="AB270" s="63"/>
      <c r="AC270" s="63"/>
      <c r="AD270" s="63"/>
      <c r="AE270" s="63"/>
      <c r="AF270" s="981">
        <v>3</v>
      </c>
      <c r="AG270" s="1763" t="s">
        <v>682</v>
      </c>
      <c r="AH270" s="981" t="s">
        <v>40</v>
      </c>
      <c r="AI270" s="981">
        <v>100</v>
      </c>
      <c r="AJ270" s="981">
        <v>0</v>
      </c>
      <c r="AK270" s="67">
        <v>43133</v>
      </c>
      <c r="AL270" s="67">
        <v>43454</v>
      </c>
      <c r="AM270" s="1647">
        <v>34065500</v>
      </c>
      <c r="AN270" s="1647">
        <v>34065500</v>
      </c>
      <c r="AO270" s="68" t="s">
        <v>42</v>
      </c>
    </row>
    <row r="271" spans="1:41" ht="35.1" customHeight="1" thickBot="1" x14ac:dyDescent="0.3">
      <c r="A271" s="982" t="s">
        <v>534</v>
      </c>
      <c r="B271" s="983" t="s">
        <v>629</v>
      </c>
      <c r="C271" s="1036" t="s">
        <v>677</v>
      </c>
      <c r="D271" s="55">
        <v>228</v>
      </c>
      <c r="E271" s="57" t="s">
        <v>678</v>
      </c>
      <c r="F271" s="57" t="s">
        <v>679</v>
      </c>
      <c r="G271" s="896">
        <v>0</v>
      </c>
      <c r="H271" s="896" t="s">
        <v>38</v>
      </c>
      <c r="I271" s="896">
        <v>1</v>
      </c>
      <c r="J271" s="452">
        <v>0.3</v>
      </c>
      <c r="K271" s="60"/>
      <c r="L271" s="61"/>
      <c r="M271" s="62"/>
      <c r="N271" s="62"/>
      <c r="O271" s="1024"/>
      <c r="P271" s="62"/>
      <c r="Q271" s="1024"/>
      <c r="R271" s="1024"/>
      <c r="S271" s="63"/>
      <c r="T271" s="60"/>
      <c r="U271" s="61"/>
      <c r="V271" s="62"/>
      <c r="W271" s="62"/>
      <c r="X271" s="1024"/>
      <c r="Y271" s="62"/>
      <c r="Z271" s="1024"/>
      <c r="AA271" s="1024"/>
      <c r="AB271" s="63"/>
      <c r="AC271" s="63"/>
      <c r="AD271" s="63"/>
      <c r="AE271" s="63"/>
      <c r="AF271" s="981">
        <v>4</v>
      </c>
      <c r="AG271" s="1763" t="s">
        <v>683</v>
      </c>
      <c r="AH271" s="981" t="s">
        <v>53</v>
      </c>
      <c r="AI271" s="981">
        <v>1</v>
      </c>
      <c r="AJ271" s="981">
        <v>0</v>
      </c>
      <c r="AK271" s="1027">
        <v>43191</v>
      </c>
      <c r="AL271" s="1027">
        <v>43221</v>
      </c>
      <c r="AM271" s="1647">
        <v>1070400</v>
      </c>
      <c r="AN271" s="1647"/>
      <c r="AO271" s="68" t="s">
        <v>42</v>
      </c>
    </row>
    <row r="272" spans="1:41" ht="35.1" customHeight="1" thickBot="1" x14ac:dyDescent="0.3">
      <c r="A272" s="986" t="s">
        <v>534</v>
      </c>
      <c r="B272" s="987" t="s">
        <v>629</v>
      </c>
      <c r="C272" s="1037" t="s">
        <v>677</v>
      </c>
      <c r="D272" s="163">
        <v>229</v>
      </c>
      <c r="E272" s="421" t="s">
        <v>684</v>
      </c>
      <c r="F272" s="421" t="s">
        <v>685</v>
      </c>
      <c r="G272" s="838">
        <v>0</v>
      </c>
      <c r="H272" s="838" t="s">
        <v>38</v>
      </c>
      <c r="I272" s="838">
        <v>1</v>
      </c>
      <c r="J272" s="522">
        <v>0.8</v>
      </c>
      <c r="K272" s="167">
        <f t="shared" si="28"/>
        <v>0</v>
      </c>
      <c r="L272" s="182">
        <v>0</v>
      </c>
      <c r="M272" s="183">
        <v>0</v>
      </c>
      <c r="N272" s="183">
        <v>0</v>
      </c>
      <c r="O272" s="427"/>
      <c r="P272" s="183">
        <v>0</v>
      </c>
      <c r="Q272" s="427"/>
      <c r="R272" s="427"/>
      <c r="S272" s="523">
        <v>0</v>
      </c>
      <c r="T272" s="167">
        <f t="shared" si="29"/>
        <v>0</v>
      </c>
      <c r="U272" s="182"/>
      <c r="V272" s="183"/>
      <c r="W272" s="183"/>
      <c r="X272" s="427"/>
      <c r="Y272" s="183"/>
      <c r="Z272" s="427"/>
      <c r="AA272" s="427"/>
      <c r="AB272" s="185"/>
      <c r="AC272" s="185"/>
      <c r="AD272" s="185"/>
      <c r="AE272" s="185"/>
      <c r="AF272" s="1032">
        <v>1</v>
      </c>
      <c r="AG272" s="1745" t="s">
        <v>686</v>
      </c>
      <c r="AH272" s="560" t="s">
        <v>40</v>
      </c>
      <c r="AI272" s="560">
        <v>10</v>
      </c>
      <c r="AJ272" s="560">
        <v>0</v>
      </c>
      <c r="AK272" s="430">
        <v>43133</v>
      </c>
      <c r="AL272" s="430">
        <v>43424</v>
      </c>
      <c r="AM272" s="1649">
        <v>0</v>
      </c>
      <c r="AN272" s="1650">
        <v>0</v>
      </c>
      <c r="AO272" s="178" t="s">
        <v>42</v>
      </c>
    </row>
    <row r="273" spans="1:41" ht="35.1" customHeight="1" thickBot="1" x14ac:dyDescent="0.3">
      <c r="A273" s="1038" t="s">
        <v>534</v>
      </c>
      <c r="B273" s="1039" t="s">
        <v>629</v>
      </c>
      <c r="C273" s="1040" t="s">
        <v>677</v>
      </c>
      <c r="D273" s="255">
        <v>230</v>
      </c>
      <c r="E273" s="1041" t="s">
        <v>687</v>
      </c>
      <c r="F273" s="1041" t="s">
        <v>688</v>
      </c>
      <c r="G273" s="1042">
        <v>0</v>
      </c>
      <c r="H273" s="1042" t="s">
        <v>38</v>
      </c>
      <c r="I273" s="1042">
        <v>1</v>
      </c>
      <c r="J273" s="259">
        <v>0.6</v>
      </c>
      <c r="K273" s="260">
        <f t="shared" si="28"/>
        <v>0</v>
      </c>
      <c r="L273" s="261">
        <v>0</v>
      </c>
      <c r="M273" s="262">
        <v>0</v>
      </c>
      <c r="N273" s="262">
        <v>0</v>
      </c>
      <c r="O273" s="974"/>
      <c r="P273" s="262">
        <v>0</v>
      </c>
      <c r="Q273" s="974"/>
      <c r="R273" s="974"/>
      <c r="S273" s="715">
        <v>0</v>
      </c>
      <c r="T273" s="260">
        <f t="shared" si="29"/>
        <v>0</v>
      </c>
      <c r="U273" s="261"/>
      <c r="V273" s="262"/>
      <c r="W273" s="262"/>
      <c r="X273" s="974"/>
      <c r="Y273" s="262"/>
      <c r="Z273" s="974"/>
      <c r="AA273" s="974"/>
      <c r="AB273" s="264"/>
      <c r="AC273" s="264"/>
      <c r="AD273" s="264"/>
      <c r="AE273" s="264"/>
      <c r="AF273" s="1043"/>
      <c r="AG273" s="1764" t="s">
        <v>689</v>
      </c>
      <c r="AH273" s="1044"/>
      <c r="AI273" s="1044"/>
      <c r="AJ273" s="1044"/>
      <c r="AK273" s="1045"/>
      <c r="AL273" s="1045"/>
      <c r="AM273" s="1660"/>
      <c r="AN273" s="1661"/>
      <c r="AO273" s="335" t="s">
        <v>42</v>
      </c>
    </row>
    <row r="274" spans="1:41" ht="35.1" customHeight="1" x14ac:dyDescent="0.25">
      <c r="A274" s="976" t="s">
        <v>534</v>
      </c>
      <c r="B274" s="977" t="s">
        <v>629</v>
      </c>
      <c r="C274" s="1034" t="s">
        <v>677</v>
      </c>
      <c r="D274" s="33">
        <v>231</v>
      </c>
      <c r="E274" s="35" t="s">
        <v>690</v>
      </c>
      <c r="F274" s="35" t="s">
        <v>691</v>
      </c>
      <c r="G274" s="881">
        <v>0</v>
      </c>
      <c r="H274" s="881" t="s">
        <v>38</v>
      </c>
      <c r="I274" s="881">
        <v>1</v>
      </c>
      <c r="J274" s="629">
        <v>0.1</v>
      </c>
      <c r="K274" s="38">
        <f t="shared" si="28"/>
        <v>0</v>
      </c>
      <c r="L274" s="41">
        <v>0</v>
      </c>
      <c r="M274" s="42">
        <v>0</v>
      </c>
      <c r="N274" s="42">
        <v>0</v>
      </c>
      <c r="O274" s="719"/>
      <c r="P274" s="42">
        <v>0</v>
      </c>
      <c r="Q274" s="719"/>
      <c r="R274" s="719"/>
      <c r="S274" s="43">
        <v>0</v>
      </c>
      <c r="T274" s="38">
        <f t="shared" si="29"/>
        <v>0</v>
      </c>
      <c r="U274" s="41"/>
      <c r="V274" s="42"/>
      <c r="W274" s="42"/>
      <c r="X274" s="719"/>
      <c r="Y274" s="42"/>
      <c r="Z274" s="719"/>
      <c r="AA274" s="719"/>
      <c r="AB274" s="43"/>
      <c r="AC274" s="43"/>
      <c r="AD274" s="43"/>
      <c r="AE274" s="43"/>
      <c r="AF274" s="316">
        <v>1</v>
      </c>
      <c r="AG274" s="1760" t="s">
        <v>692</v>
      </c>
      <c r="AH274" s="316" t="s">
        <v>53</v>
      </c>
      <c r="AI274" s="316">
        <v>1</v>
      </c>
      <c r="AJ274" s="316">
        <v>0</v>
      </c>
      <c r="AK274" s="1026">
        <v>43101</v>
      </c>
      <c r="AL274" s="1026">
        <v>43465</v>
      </c>
      <c r="AM274" s="1642">
        <v>0</v>
      </c>
      <c r="AN274" s="1642"/>
      <c r="AO274" s="48" t="s">
        <v>42</v>
      </c>
    </row>
    <row r="275" spans="1:41" ht="35.1" customHeight="1" thickBot="1" x14ac:dyDescent="0.3">
      <c r="A275" s="997" t="s">
        <v>534</v>
      </c>
      <c r="B275" s="998" t="s">
        <v>629</v>
      </c>
      <c r="C275" s="1046" t="s">
        <v>677</v>
      </c>
      <c r="D275" s="461">
        <v>231</v>
      </c>
      <c r="E275" s="463" t="s">
        <v>690</v>
      </c>
      <c r="F275" s="463" t="s">
        <v>691</v>
      </c>
      <c r="G275" s="919">
        <v>0</v>
      </c>
      <c r="H275" s="919" t="s">
        <v>38</v>
      </c>
      <c r="I275" s="919">
        <v>1</v>
      </c>
      <c r="J275" s="465">
        <v>0.1</v>
      </c>
      <c r="K275" s="76">
        <f t="shared" si="28"/>
        <v>0</v>
      </c>
      <c r="L275" s="77">
        <v>0</v>
      </c>
      <c r="M275" s="78">
        <v>0</v>
      </c>
      <c r="N275" s="78">
        <v>0</v>
      </c>
      <c r="O275" s="466"/>
      <c r="P275" s="78">
        <v>0</v>
      </c>
      <c r="Q275" s="466"/>
      <c r="R275" s="466"/>
      <c r="S275" s="79">
        <v>0</v>
      </c>
      <c r="T275" s="76">
        <f t="shared" si="29"/>
        <v>0</v>
      </c>
      <c r="U275" s="77"/>
      <c r="V275" s="78"/>
      <c r="W275" s="78"/>
      <c r="X275" s="466"/>
      <c r="Y275" s="78"/>
      <c r="Z275" s="466"/>
      <c r="AA275" s="466"/>
      <c r="AB275" s="79"/>
      <c r="AC275" s="79"/>
      <c r="AD275" s="79"/>
      <c r="AE275" s="79"/>
      <c r="AF275" s="1002">
        <v>2</v>
      </c>
      <c r="AG275" s="1757" t="s">
        <v>693</v>
      </c>
      <c r="AH275" s="1002" t="s">
        <v>40</v>
      </c>
      <c r="AI275" s="1002">
        <v>10</v>
      </c>
      <c r="AJ275" s="1002">
        <v>0</v>
      </c>
      <c r="AK275" s="1047">
        <v>43101</v>
      </c>
      <c r="AL275" s="1047">
        <v>43465</v>
      </c>
      <c r="AM275" s="1648">
        <v>0</v>
      </c>
      <c r="AN275" s="1648"/>
      <c r="AO275" s="472" t="s">
        <v>42</v>
      </c>
    </row>
    <row r="276" spans="1:41" ht="35.1" customHeight="1" thickBot="1" x14ac:dyDescent="0.3">
      <c r="A276" s="986" t="s">
        <v>534</v>
      </c>
      <c r="B276" s="987" t="s">
        <v>629</v>
      </c>
      <c r="C276" s="1037" t="s">
        <v>677</v>
      </c>
      <c r="D276" s="163">
        <v>232</v>
      </c>
      <c r="E276" s="421" t="s">
        <v>694</v>
      </c>
      <c r="F276" s="421" t="s">
        <v>695</v>
      </c>
      <c r="G276" s="838">
        <v>0</v>
      </c>
      <c r="H276" s="838" t="s">
        <v>38</v>
      </c>
      <c r="I276" s="838">
        <v>1</v>
      </c>
      <c r="J276" s="522">
        <v>0.2</v>
      </c>
      <c r="K276" s="167">
        <f t="shared" si="28"/>
        <v>0</v>
      </c>
      <c r="L276" s="182">
        <v>0</v>
      </c>
      <c r="M276" s="183">
        <v>0</v>
      </c>
      <c r="N276" s="183">
        <v>0</v>
      </c>
      <c r="O276" s="859"/>
      <c r="P276" s="183">
        <v>0</v>
      </c>
      <c r="Q276" s="859"/>
      <c r="R276" s="859"/>
      <c r="S276" s="523">
        <v>0</v>
      </c>
      <c r="T276" s="167">
        <f t="shared" si="29"/>
        <v>0</v>
      </c>
      <c r="U276" s="182"/>
      <c r="V276" s="183"/>
      <c r="W276" s="183"/>
      <c r="X276" s="859"/>
      <c r="Y276" s="183"/>
      <c r="Z276" s="859"/>
      <c r="AA276" s="859"/>
      <c r="AB276" s="185"/>
      <c r="AC276" s="185"/>
      <c r="AD276" s="185"/>
      <c r="AE276" s="185"/>
      <c r="AF276" s="1032"/>
      <c r="AG276" s="1737"/>
      <c r="AH276" s="1048"/>
      <c r="AI276" s="1049"/>
      <c r="AJ276" s="1049"/>
      <c r="AK276" s="1050"/>
      <c r="AL276" s="1050"/>
      <c r="AM276" s="1679"/>
      <c r="AN276" s="1680"/>
      <c r="AO276" s="178" t="s">
        <v>42</v>
      </c>
    </row>
    <row r="277" spans="1:41" ht="35.1" customHeight="1" thickBot="1" x14ac:dyDescent="0.3">
      <c r="A277" s="1038" t="s">
        <v>534</v>
      </c>
      <c r="B277" s="1039" t="s">
        <v>629</v>
      </c>
      <c r="C277" s="1040" t="s">
        <v>677</v>
      </c>
      <c r="D277" s="255">
        <v>233</v>
      </c>
      <c r="E277" s="1041" t="s">
        <v>696</v>
      </c>
      <c r="F277" s="1041" t="s">
        <v>697</v>
      </c>
      <c r="G277" s="1042">
        <v>0</v>
      </c>
      <c r="H277" s="1042" t="s">
        <v>38</v>
      </c>
      <c r="I277" s="1042">
        <v>1</v>
      </c>
      <c r="J277" s="259">
        <v>0</v>
      </c>
      <c r="K277" s="260">
        <f t="shared" si="28"/>
        <v>0</v>
      </c>
      <c r="L277" s="261">
        <v>0</v>
      </c>
      <c r="M277" s="262">
        <v>0</v>
      </c>
      <c r="N277" s="262">
        <v>0</v>
      </c>
      <c r="O277" s="974"/>
      <c r="P277" s="262">
        <v>0</v>
      </c>
      <c r="Q277" s="974"/>
      <c r="R277" s="974"/>
      <c r="S277" s="715">
        <v>0</v>
      </c>
      <c r="T277" s="260">
        <f t="shared" si="29"/>
        <v>0</v>
      </c>
      <c r="U277" s="261"/>
      <c r="V277" s="262"/>
      <c r="W277" s="262"/>
      <c r="X277" s="974"/>
      <c r="Y277" s="262"/>
      <c r="Z277" s="974"/>
      <c r="AA277" s="974"/>
      <c r="AB277" s="264"/>
      <c r="AC277" s="264"/>
      <c r="AD277" s="264"/>
      <c r="AE277" s="264"/>
      <c r="AF277" s="1043"/>
      <c r="AG277" s="1765"/>
      <c r="AH277" s="1051"/>
      <c r="AI277" s="1052"/>
      <c r="AJ277" s="1052"/>
      <c r="AK277" s="1053"/>
      <c r="AL277" s="1053"/>
      <c r="AM277" s="1681"/>
      <c r="AN277" s="1682"/>
      <c r="AO277" s="335" t="s">
        <v>42</v>
      </c>
    </row>
    <row r="278" spans="1:41" ht="35.1" customHeight="1" thickBot="1" x14ac:dyDescent="0.3">
      <c r="A278" s="986" t="s">
        <v>534</v>
      </c>
      <c r="B278" s="987" t="s">
        <v>629</v>
      </c>
      <c r="C278" s="1037" t="s">
        <v>677</v>
      </c>
      <c r="D278" s="163">
        <v>236</v>
      </c>
      <c r="E278" s="421" t="s">
        <v>698</v>
      </c>
      <c r="F278" s="421" t="s">
        <v>699</v>
      </c>
      <c r="G278" s="838">
        <v>0</v>
      </c>
      <c r="H278" s="838" t="s">
        <v>38</v>
      </c>
      <c r="I278" s="838">
        <v>4</v>
      </c>
      <c r="J278" s="522">
        <v>1</v>
      </c>
      <c r="K278" s="167">
        <f t="shared" si="28"/>
        <v>0</v>
      </c>
      <c r="L278" s="182">
        <v>0</v>
      </c>
      <c r="M278" s="183">
        <v>0</v>
      </c>
      <c r="N278" s="183">
        <v>0</v>
      </c>
      <c r="O278" s="427"/>
      <c r="P278" s="183">
        <v>0</v>
      </c>
      <c r="Q278" s="427"/>
      <c r="R278" s="427"/>
      <c r="S278" s="523">
        <v>0</v>
      </c>
      <c r="T278" s="167">
        <f t="shared" si="29"/>
        <v>0</v>
      </c>
      <c r="U278" s="182"/>
      <c r="V278" s="183"/>
      <c r="W278" s="183"/>
      <c r="X278" s="427"/>
      <c r="Y278" s="183"/>
      <c r="Z278" s="427"/>
      <c r="AA278" s="427"/>
      <c r="AB278" s="185"/>
      <c r="AC278" s="185"/>
      <c r="AD278" s="185"/>
      <c r="AE278" s="185"/>
      <c r="AF278" s="1032">
        <v>1</v>
      </c>
      <c r="AG278" s="1745" t="s">
        <v>700</v>
      </c>
      <c r="AH278" s="560" t="s">
        <v>53</v>
      </c>
      <c r="AI278" s="560">
        <v>1</v>
      </c>
      <c r="AJ278" s="560">
        <v>1</v>
      </c>
      <c r="AK278" s="1033">
        <v>43101</v>
      </c>
      <c r="AL278" s="1033">
        <v>43465</v>
      </c>
      <c r="AM278" s="1677">
        <v>0</v>
      </c>
      <c r="AN278" s="1678">
        <v>0</v>
      </c>
      <c r="AO278" s="178" t="s">
        <v>42</v>
      </c>
    </row>
    <row r="279" spans="1:41" ht="35.1" customHeight="1" thickBot="1" x14ac:dyDescent="0.3">
      <c r="A279" s="986" t="s">
        <v>534</v>
      </c>
      <c r="B279" s="1054" t="s">
        <v>701</v>
      </c>
      <c r="C279" s="988" t="s">
        <v>702</v>
      </c>
      <c r="D279" s="163">
        <v>237</v>
      </c>
      <c r="E279" s="421" t="s">
        <v>703</v>
      </c>
      <c r="F279" s="421" t="s">
        <v>704</v>
      </c>
      <c r="G279" s="838">
        <v>0</v>
      </c>
      <c r="H279" s="838" t="s">
        <v>38</v>
      </c>
      <c r="I279" s="838">
        <v>1</v>
      </c>
      <c r="J279" s="166">
        <v>0.33</v>
      </c>
      <c r="K279" s="167">
        <f>+L279+M279+N279+O279+P279+Q279+R279+S279</f>
        <v>39600000</v>
      </c>
      <c r="L279" s="655">
        <v>39600000</v>
      </c>
      <c r="M279" s="1055"/>
      <c r="N279" s="1055"/>
      <c r="O279" s="1055"/>
      <c r="P279" s="1055"/>
      <c r="Q279" s="1055"/>
      <c r="R279" s="1055"/>
      <c r="S279" s="1055"/>
      <c r="T279" s="167">
        <f t="shared" si="29"/>
        <v>39600000</v>
      </c>
      <c r="U279" s="423">
        <v>39600000</v>
      </c>
      <c r="V279" s="424"/>
      <c r="W279" s="424"/>
      <c r="X279" s="425"/>
      <c r="Y279" s="424"/>
      <c r="Z279" s="425"/>
      <c r="AA279" s="425"/>
      <c r="AB279" s="426"/>
      <c r="AC279" s="426"/>
      <c r="AD279" s="426"/>
      <c r="AE279" s="426"/>
      <c r="AF279" s="176"/>
      <c r="AG279" s="1733" t="s">
        <v>705</v>
      </c>
      <c r="AH279" s="428" t="s">
        <v>40</v>
      </c>
      <c r="AI279" s="429">
        <v>100</v>
      </c>
      <c r="AJ279" s="429">
        <v>100</v>
      </c>
      <c r="AK279" s="861">
        <v>43101</v>
      </c>
      <c r="AL279" s="861">
        <v>43465</v>
      </c>
      <c r="AM279" s="1634">
        <v>39600000</v>
      </c>
      <c r="AN279" s="1634">
        <v>39600000</v>
      </c>
      <c r="AO279" s="178" t="s">
        <v>159</v>
      </c>
    </row>
    <row r="280" spans="1:41" customFormat="1" ht="35.1" customHeight="1" x14ac:dyDescent="0.25">
      <c r="A280" s="1056" t="s">
        <v>534</v>
      </c>
      <c r="B280" s="1057" t="s">
        <v>706</v>
      </c>
      <c r="C280" s="1058" t="s">
        <v>702</v>
      </c>
      <c r="D280" s="144">
        <v>238</v>
      </c>
      <c r="E280" s="227" t="s">
        <v>707</v>
      </c>
      <c r="F280" s="227" t="s">
        <v>708</v>
      </c>
      <c r="G280" s="1059">
        <v>12</v>
      </c>
      <c r="H280" s="1059" t="s">
        <v>38</v>
      </c>
      <c r="I280" s="1059">
        <v>38</v>
      </c>
      <c r="J280" s="147">
        <v>5</v>
      </c>
      <c r="K280" s="511">
        <f>+L280+M280+N280+O280+P280+Q280+R280+S280</f>
        <v>261065769</v>
      </c>
      <c r="L280" s="512">
        <v>261065769</v>
      </c>
      <c r="M280" s="150"/>
      <c r="N280" s="150"/>
      <c r="O280" s="513"/>
      <c r="P280" s="150"/>
      <c r="Q280" s="513"/>
      <c r="R280" s="513"/>
      <c r="S280" s="152">
        <v>0</v>
      </c>
      <c r="T280" s="511">
        <f t="shared" si="29"/>
        <v>261065769</v>
      </c>
      <c r="U280" s="1060">
        <v>261065769</v>
      </c>
      <c r="V280" s="1060"/>
      <c r="W280" s="1060"/>
      <c r="X280" s="1060"/>
      <c r="Y280" s="1060"/>
      <c r="Z280" s="1060"/>
      <c r="AA280" s="1060"/>
      <c r="AB280" s="1060"/>
      <c r="AC280" s="1060"/>
      <c r="AD280" s="1060"/>
      <c r="AE280" s="152"/>
      <c r="AF280" s="474">
        <v>1</v>
      </c>
      <c r="AG280" s="1738" t="s">
        <v>368</v>
      </c>
      <c r="AH280" s="476" t="s">
        <v>53</v>
      </c>
      <c r="AI280" s="477">
        <v>1</v>
      </c>
      <c r="AJ280" s="477">
        <v>1</v>
      </c>
      <c r="AK280" s="478">
        <v>43101</v>
      </c>
      <c r="AL280" s="478">
        <v>43465</v>
      </c>
      <c r="AM280" s="1647">
        <v>3530800</v>
      </c>
      <c r="AN280" s="1647">
        <v>3530800</v>
      </c>
      <c r="AO280" s="449" t="s">
        <v>120</v>
      </c>
    </row>
    <row r="281" spans="1:41" customFormat="1" ht="35.1" customHeight="1" x14ac:dyDescent="0.25">
      <c r="A281" s="1061" t="s">
        <v>534</v>
      </c>
      <c r="B281" s="1062" t="s">
        <v>706</v>
      </c>
      <c r="C281" s="1063" t="s">
        <v>702</v>
      </c>
      <c r="D281" s="564">
        <v>238</v>
      </c>
      <c r="E281" s="646" t="s">
        <v>707</v>
      </c>
      <c r="F281" s="646" t="s">
        <v>708</v>
      </c>
      <c r="G281" s="1064">
        <v>12</v>
      </c>
      <c r="H281" s="1064" t="s">
        <v>38</v>
      </c>
      <c r="I281" s="1064">
        <v>38</v>
      </c>
      <c r="J281" s="413">
        <v>5</v>
      </c>
      <c r="K281" s="647"/>
      <c r="L281" s="648"/>
      <c r="M281" s="378"/>
      <c r="N281" s="378"/>
      <c r="O281" s="649"/>
      <c r="P281" s="378"/>
      <c r="Q281" s="649"/>
      <c r="R281" s="649"/>
      <c r="S281" s="379"/>
      <c r="T281" s="647">
        <f t="shared" si="29"/>
        <v>0</v>
      </c>
      <c r="U281" s="650"/>
      <c r="V281" s="381"/>
      <c r="W281" s="381"/>
      <c r="X281" s="473"/>
      <c r="Y281" s="381"/>
      <c r="Z281" s="473"/>
      <c r="AA281" s="473"/>
      <c r="AB281" s="382"/>
      <c r="AC281" s="382"/>
      <c r="AD281" s="382"/>
      <c r="AE281" s="382"/>
      <c r="AF281" s="474">
        <v>2</v>
      </c>
      <c r="AG281" s="1738" t="s">
        <v>709</v>
      </c>
      <c r="AH281" s="476" t="s">
        <v>40</v>
      </c>
      <c r="AI281" s="477">
        <v>100</v>
      </c>
      <c r="AJ281" s="477">
        <v>50</v>
      </c>
      <c r="AK281" s="478">
        <v>43101</v>
      </c>
      <c r="AL281" s="478">
        <v>43465</v>
      </c>
      <c r="AM281" s="1647">
        <v>121347007</v>
      </c>
      <c r="AN281" s="1647">
        <v>121347007</v>
      </c>
      <c r="AO281" s="68" t="s">
        <v>120</v>
      </c>
    </row>
    <row r="282" spans="1:41" customFormat="1" ht="35.1" customHeight="1" thickBot="1" x14ac:dyDescent="0.3">
      <c r="A282" s="1061" t="s">
        <v>534</v>
      </c>
      <c r="B282" s="1062" t="s">
        <v>706</v>
      </c>
      <c r="C282" s="1063" t="s">
        <v>702</v>
      </c>
      <c r="D282" s="564">
        <v>238</v>
      </c>
      <c r="E282" s="646" t="s">
        <v>707</v>
      </c>
      <c r="F282" s="646" t="s">
        <v>708</v>
      </c>
      <c r="G282" s="1064">
        <v>12</v>
      </c>
      <c r="H282" s="1064" t="s">
        <v>38</v>
      </c>
      <c r="I282" s="1064">
        <v>38</v>
      </c>
      <c r="J282" s="413">
        <v>5</v>
      </c>
      <c r="K282" s="647"/>
      <c r="L282" s="648"/>
      <c r="M282" s="378"/>
      <c r="N282" s="378"/>
      <c r="O282" s="649"/>
      <c r="P282" s="378"/>
      <c r="Q282" s="649"/>
      <c r="R282" s="649"/>
      <c r="S282" s="379"/>
      <c r="T282" s="647">
        <f t="shared" si="29"/>
        <v>0</v>
      </c>
      <c r="U282" s="650"/>
      <c r="V282" s="381"/>
      <c r="W282" s="381"/>
      <c r="X282" s="473"/>
      <c r="Y282" s="381"/>
      <c r="Z282" s="473"/>
      <c r="AA282" s="473"/>
      <c r="AB282" s="382"/>
      <c r="AC282" s="382"/>
      <c r="AD282" s="382"/>
      <c r="AE282" s="382"/>
      <c r="AF282" s="474">
        <v>3</v>
      </c>
      <c r="AG282" s="1738" t="s">
        <v>710</v>
      </c>
      <c r="AH282" s="476" t="s">
        <v>40</v>
      </c>
      <c r="AI282" s="477">
        <v>100</v>
      </c>
      <c r="AJ282" s="477">
        <v>50</v>
      </c>
      <c r="AK282" s="478">
        <v>43191</v>
      </c>
      <c r="AL282" s="478">
        <v>43465</v>
      </c>
      <c r="AM282" s="1647">
        <v>136187962</v>
      </c>
      <c r="AN282" s="1647">
        <v>136187962</v>
      </c>
      <c r="AO282" s="68" t="s">
        <v>120</v>
      </c>
    </row>
    <row r="283" spans="1:41" ht="35.1" customHeight="1" thickBot="1" x14ac:dyDescent="0.3">
      <c r="A283" s="1012" t="s">
        <v>534</v>
      </c>
      <c r="B283" s="1065" t="s">
        <v>706</v>
      </c>
      <c r="C283" s="1014" t="s">
        <v>702</v>
      </c>
      <c r="D283" s="305">
        <v>239</v>
      </c>
      <c r="E283" s="1015" t="s">
        <v>711</v>
      </c>
      <c r="F283" s="1015" t="s">
        <v>712</v>
      </c>
      <c r="G283" s="847">
        <v>0</v>
      </c>
      <c r="H283" s="847" t="s">
        <v>38</v>
      </c>
      <c r="I283" s="847">
        <v>1</v>
      </c>
      <c r="J283" s="413">
        <v>0.33</v>
      </c>
      <c r="K283" s="603">
        <f t="shared" ref="K283:K289" si="30">+L283+M283+N283+O283+P283+Q283+R283+S283</f>
        <v>0</v>
      </c>
      <c r="L283" s="1066"/>
      <c r="M283" s="1067"/>
      <c r="N283" s="1067"/>
      <c r="O283" s="1067"/>
      <c r="P283" s="1067"/>
      <c r="Q283" s="1067"/>
      <c r="R283" s="1068"/>
      <c r="S283" s="607"/>
      <c r="T283" s="603">
        <f t="shared" si="29"/>
        <v>0</v>
      </c>
      <c r="U283" s="605"/>
      <c r="V283" s="606"/>
      <c r="W283" s="606"/>
      <c r="X283" s="1068"/>
      <c r="Y283" s="606"/>
      <c r="Z283" s="1068"/>
      <c r="AA283" s="1068"/>
      <c r="AB283" s="607"/>
      <c r="AC283" s="607"/>
      <c r="AD283" s="607"/>
      <c r="AE283" s="607"/>
      <c r="AF283" s="265">
        <v>1</v>
      </c>
      <c r="AG283" s="1727"/>
      <c r="AH283" s="267"/>
      <c r="AI283" s="268"/>
      <c r="AJ283" s="268"/>
      <c r="AK283" s="269"/>
      <c r="AL283" s="269"/>
      <c r="AM283" s="1639"/>
      <c r="AN283" s="1639"/>
      <c r="AO283" s="270" t="s">
        <v>159</v>
      </c>
    </row>
    <row r="284" spans="1:41" ht="35.1" customHeight="1" thickBot="1" x14ac:dyDescent="0.3">
      <c r="A284" s="986" t="s">
        <v>534</v>
      </c>
      <c r="B284" s="1054" t="s">
        <v>706</v>
      </c>
      <c r="C284" s="988" t="s">
        <v>702</v>
      </c>
      <c r="D284" s="163">
        <v>240</v>
      </c>
      <c r="E284" s="421" t="s">
        <v>713</v>
      </c>
      <c r="F284" s="421" t="s">
        <v>714</v>
      </c>
      <c r="G284" s="838">
        <v>0</v>
      </c>
      <c r="H284" s="838" t="s">
        <v>38</v>
      </c>
      <c r="I284" s="838">
        <v>1</v>
      </c>
      <c r="J284" s="166">
        <v>0.25</v>
      </c>
      <c r="K284" s="167">
        <f t="shared" si="30"/>
        <v>28600000</v>
      </c>
      <c r="L284" s="655">
        <v>28600000</v>
      </c>
      <c r="M284" s="1055"/>
      <c r="N284" s="1055"/>
      <c r="O284" s="1055"/>
      <c r="P284" s="1055"/>
      <c r="Q284" s="1055"/>
      <c r="R284" s="1055"/>
      <c r="S284" s="1055"/>
      <c r="T284" s="167">
        <f t="shared" si="29"/>
        <v>28600000</v>
      </c>
      <c r="U284" s="182">
        <v>28600000</v>
      </c>
      <c r="V284" s="183"/>
      <c r="W284" s="183"/>
      <c r="X284" s="1069"/>
      <c r="Y284" s="183"/>
      <c r="Z284" s="1069"/>
      <c r="AA284" s="1069"/>
      <c r="AB284" s="185"/>
      <c r="AC284" s="185"/>
      <c r="AD284" s="185"/>
      <c r="AE284" s="185"/>
      <c r="AF284" s="176">
        <v>1</v>
      </c>
      <c r="AG284" s="103" t="s">
        <v>715</v>
      </c>
      <c r="AH284" s="175" t="s">
        <v>40</v>
      </c>
      <c r="AI284" s="429">
        <v>100</v>
      </c>
      <c r="AJ284" s="429">
        <v>50</v>
      </c>
      <c r="AK284" s="430">
        <v>43101</v>
      </c>
      <c r="AL284" s="430">
        <v>43465</v>
      </c>
      <c r="AM284" s="1634">
        <v>28600000</v>
      </c>
      <c r="AN284" s="1634">
        <v>28600000</v>
      </c>
      <c r="AO284" s="178" t="s">
        <v>159</v>
      </c>
    </row>
    <row r="285" spans="1:41" ht="35.1" customHeight="1" thickBot="1" x14ac:dyDescent="0.3">
      <c r="A285" s="1038" t="s">
        <v>534</v>
      </c>
      <c r="B285" s="1070" t="s">
        <v>706</v>
      </c>
      <c r="C285" s="1071" t="s">
        <v>702</v>
      </c>
      <c r="D285" s="255">
        <v>241</v>
      </c>
      <c r="E285" s="1041" t="s">
        <v>716</v>
      </c>
      <c r="F285" s="1041" t="s">
        <v>717</v>
      </c>
      <c r="G285" s="1042">
        <v>0</v>
      </c>
      <c r="H285" s="1042" t="s">
        <v>38</v>
      </c>
      <c r="I285" s="1042">
        <v>8</v>
      </c>
      <c r="J285" s="278">
        <v>2</v>
      </c>
      <c r="K285" s="260">
        <f t="shared" si="30"/>
        <v>136875699.16</v>
      </c>
      <c r="L285" s="1072">
        <v>136875699.16</v>
      </c>
      <c r="M285" s="1073"/>
      <c r="N285" s="1073"/>
      <c r="O285" s="1073"/>
      <c r="P285" s="1073"/>
      <c r="Q285" s="1073"/>
      <c r="R285" s="1073"/>
      <c r="S285" s="1073"/>
      <c r="T285" s="260">
        <f t="shared" si="29"/>
        <v>133500000</v>
      </c>
      <c r="U285" s="1074">
        <v>133500000</v>
      </c>
      <c r="V285" s="262"/>
      <c r="W285" s="262"/>
      <c r="X285" s="263"/>
      <c r="Y285" s="262"/>
      <c r="Z285" s="263"/>
      <c r="AA285" s="263"/>
      <c r="AB285" s="264"/>
      <c r="AC285" s="264"/>
      <c r="AD285" s="264"/>
      <c r="AE285" s="264"/>
      <c r="AF285" s="539">
        <v>1</v>
      </c>
      <c r="AG285" s="221" t="s">
        <v>718</v>
      </c>
      <c r="AH285" s="541" t="s">
        <v>40</v>
      </c>
      <c r="AI285" s="542">
        <v>100</v>
      </c>
      <c r="AJ285" s="542"/>
      <c r="AK285" s="543">
        <v>43454</v>
      </c>
      <c r="AL285" s="543">
        <v>43458</v>
      </c>
      <c r="AM285" s="1638">
        <v>136875699.16</v>
      </c>
      <c r="AN285" s="1638">
        <v>133500000</v>
      </c>
      <c r="AO285" s="335" t="s">
        <v>159</v>
      </c>
    </row>
    <row r="286" spans="1:41" ht="35.1" customHeight="1" thickBot="1" x14ac:dyDescent="0.3">
      <c r="A286" s="986" t="s">
        <v>534</v>
      </c>
      <c r="B286" s="1054" t="s">
        <v>706</v>
      </c>
      <c r="C286" s="988" t="s">
        <v>702</v>
      </c>
      <c r="D286" s="163">
        <v>242</v>
      </c>
      <c r="E286" s="1075" t="s">
        <v>719</v>
      </c>
      <c r="F286" s="1075" t="s">
        <v>720</v>
      </c>
      <c r="G286" s="838" t="s">
        <v>178</v>
      </c>
      <c r="H286" s="838" t="s">
        <v>38</v>
      </c>
      <c r="I286" s="838">
        <v>15</v>
      </c>
      <c r="J286" s="166">
        <v>4</v>
      </c>
      <c r="K286" s="167">
        <f t="shared" si="30"/>
        <v>0</v>
      </c>
      <c r="L286" s="182">
        <v>0</v>
      </c>
      <c r="M286" s="183">
        <v>0</v>
      </c>
      <c r="N286" s="183">
        <v>0</v>
      </c>
      <c r="O286" s="1076"/>
      <c r="P286" s="183">
        <v>0</v>
      </c>
      <c r="Q286" s="1076"/>
      <c r="R286" s="1076"/>
      <c r="S286" s="185">
        <v>0</v>
      </c>
      <c r="T286" s="167">
        <f t="shared" si="29"/>
        <v>0</v>
      </c>
      <c r="U286" s="182"/>
      <c r="V286" s="183"/>
      <c r="W286" s="183"/>
      <c r="X286" s="1076"/>
      <c r="Y286" s="183"/>
      <c r="Z286" s="1076"/>
      <c r="AA286" s="1076"/>
      <c r="AB286" s="185"/>
      <c r="AC286" s="185"/>
      <c r="AD286" s="185"/>
      <c r="AE286" s="185"/>
      <c r="AF286" s="176">
        <v>1</v>
      </c>
      <c r="AG286" s="1745"/>
      <c r="AH286" s="175"/>
      <c r="AI286" s="429"/>
      <c r="AJ286" s="429"/>
      <c r="AK286" s="430"/>
      <c r="AL286" s="430"/>
      <c r="AM286" s="1634"/>
      <c r="AN286" s="1634"/>
      <c r="AO286" s="178" t="s">
        <v>159</v>
      </c>
    </row>
    <row r="287" spans="1:41" ht="35.1" customHeight="1" thickBot="1" x14ac:dyDescent="0.3">
      <c r="A287" s="1038" t="s">
        <v>534</v>
      </c>
      <c r="B287" s="1070" t="s">
        <v>706</v>
      </c>
      <c r="C287" s="1071" t="s">
        <v>702</v>
      </c>
      <c r="D287" s="255">
        <v>243</v>
      </c>
      <c r="E287" s="1077" t="s">
        <v>721</v>
      </c>
      <c r="F287" s="1077" t="s">
        <v>722</v>
      </c>
      <c r="G287" s="1042" t="s">
        <v>178</v>
      </c>
      <c r="H287" s="1042" t="s">
        <v>38</v>
      </c>
      <c r="I287" s="1042">
        <v>2000</v>
      </c>
      <c r="J287" s="278">
        <v>570</v>
      </c>
      <c r="K287" s="260">
        <f t="shared" si="30"/>
        <v>0</v>
      </c>
      <c r="L287" s="261">
        <v>0</v>
      </c>
      <c r="M287" s="262">
        <v>0</v>
      </c>
      <c r="N287" s="262">
        <v>0</v>
      </c>
      <c r="O287" s="1078"/>
      <c r="P287" s="262">
        <v>0</v>
      </c>
      <c r="Q287" s="1079"/>
      <c r="R287" s="1079"/>
      <c r="S287" s="264">
        <v>0</v>
      </c>
      <c r="T287" s="260">
        <f t="shared" si="29"/>
        <v>0</v>
      </c>
      <c r="U287" s="261"/>
      <c r="V287" s="262"/>
      <c r="W287" s="262"/>
      <c r="X287" s="1078"/>
      <c r="Y287" s="262"/>
      <c r="Z287" s="1079"/>
      <c r="AA287" s="1079"/>
      <c r="AB287" s="264"/>
      <c r="AC287" s="264"/>
      <c r="AD287" s="264"/>
      <c r="AE287" s="264"/>
      <c r="AF287" s="539">
        <v>1</v>
      </c>
      <c r="AG287" s="221"/>
      <c r="AH287" s="541"/>
      <c r="AI287" s="542"/>
      <c r="AJ287" s="542"/>
      <c r="AK287" s="543"/>
      <c r="AL287" s="543"/>
      <c r="AM287" s="1638"/>
      <c r="AN287" s="1638"/>
      <c r="AO287" s="335" t="s">
        <v>159</v>
      </c>
    </row>
    <row r="288" spans="1:41" ht="35.1" customHeight="1" x14ac:dyDescent="0.25">
      <c r="A288" s="976" t="s">
        <v>534</v>
      </c>
      <c r="B288" s="1080" t="s">
        <v>706</v>
      </c>
      <c r="C288" s="978" t="s">
        <v>702</v>
      </c>
      <c r="D288" s="33">
        <v>244</v>
      </c>
      <c r="E288" s="35" t="s">
        <v>723</v>
      </c>
      <c r="F288" s="35" t="s">
        <v>724</v>
      </c>
      <c r="G288" s="881">
        <v>0</v>
      </c>
      <c r="H288" s="881" t="s">
        <v>38</v>
      </c>
      <c r="I288" s="881">
        <v>1</v>
      </c>
      <c r="J288" s="37">
        <v>0.25</v>
      </c>
      <c r="K288" s="38">
        <f t="shared" si="30"/>
        <v>68172500</v>
      </c>
      <c r="L288" s="309">
        <v>68172500</v>
      </c>
      <c r="M288" s="882"/>
      <c r="N288" s="882"/>
      <c r="O288" s="882"/>
      <c r="P288" s="882"/>
      <c r="Q288" s="882"/>
      <c r="R288" s="882"/>
      <c r="S288" s="882"/>
      <c r="T288" s="38">
        <f t="shared" si="29"/>
        <v>63532355</v>
      </c>
      <c r="U288" s="41">
        <v>63532355</v>
      </c>
      <c r="V288" s="42"/>
      <c r="W288" s="42"/>
      <c r="X288" s="1081"/>
      <c r="Y288" s="42"/>
      <c r="Z288" s="1081"/>
      <c r="AA288" s="1081"/>
      <c r="AB288" s="43"/>
      <c r="AC288" s="43"/>
      <c r="AD288" s="43"/>
      <c r="AE288" s="43"/>
      <c r="AF288" s="315">
        <v>1</v>
      </c>
      <c r="AG288" s="1760" t="s">
        <v>725</v>
      </c>
      <c r="AH288" s="582" t="s">
        <v>40</v>
      </c>
      <c r="AI288" s="583">
        <v>100</v>
      </c>
      <c r="AJ288" s="583">
        <v>50</v>
      </c>
      <c r="AK288" s="47" t="s">
        <v>726</v>
      </c>
      <c r="AL288" s="47" t="s">
        <v>727</v>
      </c>
      <c r="AM288" s="1642">
        <v>35200000</v>
      </c>
      <c r="AN288" s="1642">
        <v>35200000</v>
      </c>
      <c r="AO288" s="48" t="s">
        <v>159</v>
      </c>
    </row>
    <row r="289" spans="1:41" ht="35.1" customHeight="1" x14ac:dyDescent="0.25">
      <c r="A289" s="982" t="s">
        <v>534</v>
      </c>
      <c r="B289" s="1082" t="s">
        <v>706</v>
      </c>
      <c r="C289" s="984" t="s">
        <v>702</v>
      </c>
      <c r="D289" s="55">
        <v>244</v>
      </c>
      <c r="E289" s="57" t="s">
        <v>723</v>
      </c>
      <c r="F289" s="57" t="s">
        <v>724</v>
      </c>
      <c r="G289" s="896">
        <v>0</v>
      </c>
      <c r="H289" s="896" t="s">
        <v>38</v>
      </c>
      <c r="I289" s="896">
        <v>1</v>
      </c>
      <c r="J289" s="59">
        <v>0.25</v>
      </c>
      <c r="K289" s="60">
        <f t="shared" si="30"/>
        <v>0</v>
      </c>
      <c r="L289" s="61">
        <v>0</v>
      </c>
      <c r="M289" s="62">
        <v>0</v>
      </c>
      <c r="N289" s="62">
        <v>0</v>
      </c>
      <c r="O289" s="1006"/>
      <c r="P289" s="62">
        <v>0</v>
      </c>
      <c r="Q289" s="1006"/>
      <c r="R289" s="1006"/>
      <c r="S289" s="63">
        <v>0</v>
      </c>
      <c r="T289" s="60">
        <f t="shared" si="29"/>
        <v>0</v>
      </c>
      <c r="U289" s="61"/>
      <c r="V289" s="62"/>
      <c r="W289" s="62"/>
      <c r="X289" s="1006"/>
      <c r="Y289" s="62"/>
      <c r="Z289" s="1006"/>
      <c r="AA289" s="1006"/>
      <c r="AB289" s="63"/>
      <c r="AC289" s="63"/>
      <c r="AD289" s="63"/>
      <c r="AE289" s="63"/>
      <c r="AF289" s="749">
        <v>2</v>
      </c>
      <c r="AG289" s="1749" t="s">
        <v>728</v>
      </c>
      <c r="AH289" s="455" t="s">
        <v>40</v>
      </c>
      <c r="AI289" s="457">
        <v>100</v>
      </c>
      <c r="AJ289" s="457">
        <v>50</v>
      </c>
      <c r="AK289" s="940" t="s">
        <v>729</v>
      </c>
      <c r="AL289" s="940" t="s">
        <v>730</v>
      </c>
      <c r="AM289" s="1645">
        <v>18075145</v>
      </c>
      <c r="AN289" s="1645">
        <v>15435000</v>
      </c>
      <c r="AO289" s="68" t="s">
        <v>159</v>
      </c>
    </row>
    <row r="290" spans="1:41" ht="35.1" customHeight="1" thickBot="1" x14ac:dyDescent="0.3">
      <c r="A290" s="997" t="s">
        <v>534</v>
      </c>
      <c r="B290" s="1083" t="s">
        <v>706</v>
      </c>
      <c r="C290" s="999" t="s">
        <v>702</v>
      </c>
      <c r="D290" s="461">
        <v>244</v>
      </c>
      <c r="E290" s="463" t="s">
        <v>723</v>
      </c>
      <c r="F290" s="463" t="s">
        <v>724</v>
      </c>
      <c r="G290" s="919">
        <v>0</v>
      </c>
      <c r="H290" s="919" t="s">
        <v>38</v>
      </c>
      <c r="I290" s="919">
        <v>1</v>
      </c>
      <c r="J290" s="594">
        <v>0.25</v>
      </c>
      <c r="K290" s="76"/>
      <c r="L290" s="77"/>
      <c r="M290" s="78"/>
      <c r="N290" s="78"/>
      <c r="O290" s="1007"/>
      <c r="P290" s="78"/>
      <c r="Q290" s="1007"/>
      <c r="R290" s="1007"/>
      <c r="S290" s="79"/>
      <c r="T290" s="76"/>
      <c r="U290" s="77"/>
      <c r="V290" s="78"/>
      <c r="W290" s="78"/>
      <c r="X290" s="1007"/>
      <c r="Y290" s="78"/>
      <c r="Z290" s="1007"/>
      <c r="AA290" s="1007"/>
      <c r="AB290" s="79"/>
      <c r="AC290" s="79"/>
      <c r="AD290" s="79"/>
      <c r="AE290" s="79"/>
      <c r="AF290" s="595"/>
      <c r="AG290" s="504" t="s">
        <v>728</v>
      </c>
      <c r="AH290" s="468" t="s">
        <v>40</v>
      </c>
      <c r="AI290" s="470">
        <v>100</v>
      </c>
      <c r="AJ290" s="470"/>
      <c r="AK290" s="956">
        <v>43412</v>
      </c>
      <c r="AL290" s="956">
        <v>43413</v>
      </c>
      <c r="AM290" s="1668">
        <v>14897355</v>
      </c>
      <c r="AN290" s="1668">
        <v>12897355</v>
      </c>
      <c r="AO290" s="472" t="s">
        <v>159</v>
      </c>
    </row>
    <row r="291" spans="1:41" ht="35.1" customHeight="1" thickBot="1" x14ac:dyDescent="0.3">
      <c r="A291" s="1084" t="s">
        <v>534</v>
      </c>
      <c r="B291" s="1085" t="s">
        <v>731</v>
      </c>
      <c r="C291" s="1086" t="s">
        <v>732</v>
      </c>
      <c r="D291" s="599">
        <v>245</v>
      </c>
      <c r="E291" s="1087" t="s">
        <v>733</v>
      </c>
      <c r="F291" s="1087" t="s">
        <v>734</v>
      </c>
      <c r="G291" s="1087" t="s">
        <v>178</v>
      </c>
      <c r="H291" s="1087" t="s">
        <v>47</v>
      </c>
      <c r="I291" s="1088">
        <v>100</v>
      </c>
      <c r="J291" s="696">
        <v>100</v>
      </c>
      <c r="K291" s="697">
        <f t="shared" ref="K291:K296" si="31">L291+M291+N291+O291+P291+Q291+R291+S291</f>
        <v>0</v>
      </c>
      <c r="L291" s="698"/>
      <c r="M291" s="699"/>
      <c r="N291" s="699"/>
      <c r="O291" s="1089"/>
      <c r="P291" s="699"/>
      <c r="Q291" s="1089"/>
      <c r="R291" s="1089"/>
      <c r="S291" s="701"/>
      <c r="T291" s="697">
        <f>U291+V291+W291+X291+Y291+Z291+AA291+AB291</f>
        <v>0</v>
      </c>
      <c r="U291" s="698"/>
      <c r="V291" s="699"/>
      <c r="W291" s="699"/>
      <c r="X291" s="1089"/>
      <c r="Y291" s="699"/>
      <c r="Z291" s="1089"/>
      <c r="AA291" s="1089"/>
      <c r="AB291" s="701"/>
      <c r="AC291" s="701"/>
      <c r="AD291" s="701"/>
      <c r="AE291" s="701"/>
      <c r="AF291" s="1090"/>
      <c r="AG291" s="1766" t="s">
        <v>735</v>
      </c>
      <c r="AH291" s="702"/>
      <c r="AI291" s="702"/>
      <c r="AJ291" s="702"/>
      <c r="AK291" s="705"/>
      <c r="AL291" s="705"/>
      <c r="AM291" s="1635"/>
      <c r="AN291" s="1635"/>
      <c r="AO291" s="178" t="s">
        <v>68</v>
      </c>
    </row>
    <row r="292" spans="1:41" ht="35.1" customHeight="1" thickBot="1" x14ac:dyDescent="0.3">
      <c r="A292" s="835" t="s">
        <v>534</v>
      </c>
      <c r="B292" s="1091" t="s">
        <v>731</v>
      </c>
      <c r="C292" s="837" t="s">
        <v>732</v>
      </c>
      <c r="D292" s="163">
        <v>246</v>
      </c>
      <c r="E292" s="421" t="s">
        <v>736</v>
      </c>
      <c r="F292" s="421" t="s">
        <v>737</v>
      </c>
      <c r="G292" s="421">
        <v>16788</v>
      </c>
      <c r="H292" s="421" t="s">
        <v>38</v>
      </c>
      <c r="I292" s="421">
        <v>1212</v>
      </c>
      <c r="J292" s="166">
        <v>380</v>
      </c>
      <c r="K292" s="167">
        <f t="shared" si="31"/>
        <v>0</v>
      </c>
      <c r="L292" s="182"/>
      <c r="M292" s="183"/>
      <c r="N292" s="183"/>
      <c r="O292" s="1092"/>
      <c r="P292" s="183"/>
      <c r="Q292" s="1092"/>
      <c r="R292" s="1092"/>
      <c r="S292" s="185"/>
      <c r="T292" s="167">
        <f>U292+V292+W292+X292+Y292+Z292+AA292+AB292</f>
        <v>0</v>
      </c>
      <c r="U292" s="182"/>
      <c r="V292" s="183"/>
      <c r="W292" s="183"/>
      <c r="X292" s="1092"/>
      <c r="Y292" s="183"/>
      <c r="Z292" s="1092"/>
      <c r="AA292" s="1092"/>
      <c r="AB292" s="185"/>
      <c r="AC292" s="185"/>
      <c r="AD292" s="185"/>
      <c r="AE292" s="185"/>
      <c r="AF292" s="174">
        <v>1</v>
      </c>
      <c r="AG292" s="1751" t="s">
        <v>738</v>
      </c>
      <c r="AH292" s="176" t="s">
        <v>53</v>
      </c>
      <c r="AI292" s="176">
        <v>300</v>
      </c>
      <c r="AJ292" s="176">
        <v>491</v>
      </c>
      <c r="AK292" s="177">
        <v>43101</v>
      </c>
      <c r="AL292" s="177">
        <v>43465</v>
      </c>
      <c r="AM292" s="1634">
        <v>0</v>
      </c>
      <c r="AN292" s="1634"/>
      <c r="AO292" s="178" t="s">
        <v>68</v>
      </c>
    </row>
    <row r="293" spans="1:41" ht="35.1" customHeight="1" thickBot="1" x14ac:dyDescent="0.3">
      <c r="A293" s="878" t="s">
        <v>534</v>
      </c>
      <c r="B293" s="1093" t="s">
        <v>731</v>
      </c>
      <c r="C293" s="880" t="s">
        <v>732</v>
      </c>
      <c r="D293" s="33">
        <v>247</v>
      </c>
      <c r="E293" s="35" t="s">
        <v>739</v>
      </c>
      <c r="F293" s="35" t="s">
        <v>740</v>
      </c>
      <c r="G293" s="35">
        <v>5020</v>
      </c>
      <c r="H293" s="35" t="s">
        <v>38</v>
      </c>
      <c r="I293" s="35">
        <v>400</v>
      </c>
      <c r="J293" s="37">
        <v>4</v>
      </c>
      <c r="K293" s="38">
        <f t="shared" si="31"/>
        <v>0</v>
      </c>
      <c r="L293" s="41"/>
      <c r="M293" s="42"/>
      <c r="N293" s="42"/>
      <c r="O293" s="1081"/>
      <c r="P293" s="42"/>
      <c r="Q293" s="1081"/>
      <c r="R293" s="1081"/>
      <c r="S293" s="43"/>
      <c r="T293" s="38">
        <f>U293+V293+W293+X293+Y293+Z293+AA293+AB293</f>
        <v>0</v>
      </c>
      <c r="U293" s="41"/>
      <c r="V293" s="42"/>
      <c r="W293" s="42"/>
      <c r="X293" s="1081"/>
      <c r="Y293" s="42"/>
      <c r="Z293" s="1081"/>
      <c r="AA293" s="1081"/>
      <c r="AB293" s="43"/>
      <c r="AC293" s="43"/>
      <c r="AD293" s="43"/>
      <c r="AE293" s="43"/>
      <c r="AF293" s="1094">
        <v>1</v>
      </c>
      <c r="AG293" s="1767" t="s">
        <v>741</v>
      </c>
      <c r="AH293" s="315" t="s">
        <v>87</v>
      </c>
      <c r="AI293" s="315">
        <v>100</v>
      </c>
      <c r="AJ293" s="315">
        <v>100</v>
      </c>
      <c r="AK293" s="317">
        <v>43101</v>
      </c>
      <c r="AL293" s="317">
        <v>43465</v>
      </c>
      <c r="AM293" s="1642"/>
      <c r="AN293" s="1642"/>
      <c r="AO293" s="449" t="s">
        <v>68</v>
      </c>
    </row>
    <row r="294" spans="1:41" ht="35.1" customHeight="1" thickBot="1" x14ac:dyDescent="0.3">
      <c r="A294" s="842" t="s">
        <v>534</v>
      </c>
      <c r="B294" s="1095" t="s">
        <v>731</v>
      </c>
      <c r="C294" s="844" t="s">
        <v>732</v>
      </c>
      <c r="D294" s="305">
        <v>248</v>
      </c>
      <c r="E294" s="1015" t="s">
        <v>742</v>
      </c>
      <c r="F294" s="1015" t="s">
        <v>743</v>
      </c>
      <c r="G294" s="1015">
        <v>0</v>
      </c>
      <c r="H294" s="1015" t="s">
        <v>38</v>
      </c>
      <c r="I294" s="1015">
        <v>1</v>
      </c>
      <c r="J294" s="308">
        <v>0</v>
      </c>
      <c r="K294" s="603">
        <f t="shared" si="31"/>
        <v>0</v>
      </c>
      <c r="L294" s="605"/>
      <c r="M294" s="606"/>
      <c r="N294" s="606"/>
      <c r="O294" s="1096"/>
      <c r="P294" s="606"/>
      <c r="Q294" s="1096"/>
      <c r="R294" s="1096"/>
      <c r="S294" s="607"/>
      <c r="T294" s="603">
        <f>U294+V294+W294+X294+Y294+Z294+AA294+AB294</f>
        <v>0</v>
      </c>
      <c r="U294" s="605"/>
      <c r="V294" s="606"/>
      <c r="W294" s="606"/>
      <c r="X294" s="1096"/>
      <c r="Y294" s="606"/>
      <c r="Z294" s="1096"/>
      <c r="AA294" s="1096"/>
      <c r="AB294" s="607"/>
      <c r="AC294" s="607"/>
      <c r="AD294" s="607"/>
      <c r="AE294" s="607"/>
      <c r="AF294" s="1097"/>
      <c r="AG294" s="1724" t="s">
        <v>744</v>
      </c>
      <c r="AH294" s="265"/>
      <c r="AI294" s="265"/>
      <c r="AJ294" s="265"/>
      <c r="AK294" s="729"/>
      <c r="AL294" s="729"/>
      <c r="AM294" s="1639"/>
      <c r="AN294" s="1639"/>
      <c r="AO294" s="335" t="s">
        <v>68</v>
      </c>
    </row>
    <row r="295" spans="1:41" s="774" customFormat="1" ht="35.1" customHeight="1" thickBot="1" x14ac:dyDescent="0.3">
      <c r="A295" s="835" t="s">
        <v>534</v>
      </c>
      <c r="B295" s="1091" t="s">
        <v>731</v>
      </c>
      <c r="C295" s="837" t="s">
        <v>732</v>
      </c>
      <c r="D295" s="808">
        <v>249</v>
      </c>
      <c r="E295" s="421" t="s">
        <v>745</v>
      </c>
      <c r="F295" s="421" t="s">
        <v>746</v>
      </c>
      <c r="G295" s="838">
        <v>0</v>
      </c>
      <c r="H295" s="838" t="s">
        <v>38</v>
      </c>
      <c r="I295" s="838">
        <v>4</v>
      </c>
      <c r="J295" s="166">
        <v>1</v>
      </c>
      <c r="K295" s="167">
        <f t="shared" si="31"/>
        <v>0</v>
      </c>
      <c r="L295" s="810"/>
      <c r="M295" s="811"/>
      <c r="N295" s="811"/>
      <c r="O295" s="914"/>
      <c r="P295" s="811"/>
      <c r="Q295" s="914"/>
      <c r="R295" s="914"/>
      <c r="S295" s="813"/>
      <c r="T295" s="167">
        <f>+U295+V295+W295+X295+Y295+Z295+AA295+AB295</f>
        <v>0</v>
      </c>
      <c r="U295" s="810"/>
      <c r="V295" s="811"/>
      <c r="W295" s="811"/>
      <c r="X295" s="914"/>
      <c r="Y295" s="811"/>
      <c r="Z295" s="914"/>
      <c r="AA295" s="914"/>
      <c r="AB295" s="813"/>
      <c r="AC295" s="813"/>
      <c r="AD295" s="813"/>
      <c r="AE295" s="814"/>
      <c r="AF295" s="815">
        <v>1</v>
      </c>
      <c r="AG295" s="1733" t="s">
        <v>747</v>
      </c>
      <c r="AH295" s="816" t="s">
        <v>442</v>
      </c>
      <c r="AI295" s="818">
        <v>1</v>
      </c>
      <c r="AJ295" s="819">
        <v>3</v>
      </c>
      <c r="AK295" s="841">
        <v>43101</v>
      </c>
      <c r="AL295" s="841">
        <v>43465</v>
      </c>
      <c r="AM295" s="1665">
        <v>0</v>
      </c>
      <c r="AN295" s="1691">
        <v>0</v>
      </c>
      <c r="AO295" s="178" t="s">
        <v>522</v>
      </c>
    </row>
    <row r="296" spans="1:41" s="774" customFormat="1" ht="35.1" customHeight="1" thickBot="1" x14ac:dyDescent="0.3">
      <c r="A296" s="835" t="s">
        <v>534</v>
      </c>
      <c r="B296" s="1091" t="s">
        <v>731</v>
      </c>
      <c r="C296" s="837" t="s">
        <v>732</v>
      </c>
      <c r="D296" s="808">
        <v>250</v>
      </c>
      <c r="E296" s="421" t="s">
        <v>748</v>
      </c>
      <c r="F296" s="421" t="s">
        <v>749</v>
      </c>
      <c r="G296" s="838">
        <v>0</v>
      </c>
      <c r="H296" s="838" t="s">
        <v>38</v>
      </c>
      <c r="I296" s="838">
        <v>1</v>
      </c>
      <c r="J296" s="166">
        <v>0.33</v>
      </c>
      <c r="K296" s="167">
        <f t="shared" si="31"/>
        <v>0</v>
      </c>
      <c r="L296" s="810"/>
      <c r="M296" s="811"/>
      <c r="N296" s="811"/>
      <c r="O296" s="875"/>
      <c r="P296" s="811"/>
      <c r="Q296" s="875"/>
      <c r="R296" s="875"/>
      <c r="S296" s="813"/>
      <c r="T296" s="167">
        <f>+U296+V296+W296+X296+Y296+Z296+AA296+AB296</f>
        <v>0</v>
      </c>
      <c r="U296" s="810"/>
      <c r="V296" s="811"/>
      <c r="W296" s="811"/>
      <c r="X296" s="875"/>
      <c r="Y296" s="811"/>
      <c r="Z296" s="875"/>
      <c r="AA296" s="875"/>
      <c r="AB296" s="813"/>
      <c r="AC296" s="813"/>
      <c r="AD296" s="813"/>
      <c r="AE296" s="814"/>
      <c r="AF296" s="815">
        <v>1</v>
      </c>
      <c r="AG296" s="139" t="s">
        <v>750</v>
      </c>
      <c r="AH296" s="1098" t="s">
        <v>53</v>
      </c>
      <c r="AI296" s="876">
        <v>1</v>
      </c>
      <c r="AJ296" s="840">
        <v>1</v>
      </c>
      <c r="AK296" s="841">
        <v>43101</v>
      </c>
      <c r="AL296" s="841">
        <v>43465</v>
      </c>
      <c r="AM296" s="1665">
        <v>0</v>
      </c>
      <c r="AN296" s="1691">
        <v>0</v>
      </c>
      <c r="AO296" s="178" t="s">
        <v>522</v>
      </c>
    </row>
    <row r="297" spans="1:41" ht="35.1" customHeight="1" x14ac:dyDescent="0.25">
      <c r="A297" s="878" t="s">
        <v>534</v>
      </c>
      <c r="B297" s="879" t="s">
        <v>751</v>
      </c>
      <c r="C297" s="1099" t="s">
        <v>752</v>
      </c>
      <c r="D297" s="33">
        <v>252</v>
      </c>
      <c r="E297" s="35" t="s">
        <v>753</v>
      </c>
      <c r="F297" s="35" t="s">
        <v>754</v>
      </c>
      <c r="G297" s="35">
        <v>0</v>
      </c>
      <c r="H297" s="35" t="s">
        <v>47</v>
      </c>
      <c r="I297" s="35">
        <v>1</v>
      </c>
      <c r="J297" s="37">
        <v>1</v>
      </c>
      <c r="K297" s="38">
        <f>+L297+M297+N297+O297+P297+Q297+R297+S297</f>
        <v>117480000</v>
      </c>
      <c r="L297" s="309">
        <v>117480000</v>
      </c>
      <c r="M297" s="882"/>
      <c r="N297" s="882"/>
      <c r="O297" s="882"/>
      <c r="P297" s="882"/>
      <c r="Q297" s="882"/>
      <c r="R297" s="882"/>
      <c r="S297" s="882"/>
      <c r="T297" s="827">
        <f>+U297+V297+W297+X297+Y297+Z297+AA297+AB297</f>
        <v>117480000</v>
      </c>
      <c r="U297" s="931">
        <v>117480000</v>
      </c>
      <c r="V297" s="931"/>
      <c r="W297" s="931"/>
      <c r="X297" s="931"/>
      <c r="Y297" s="931"/>
      <c r="Z297" s="931"/>
      <c r="AA297" s="931"/>
      <c r="AB297" s="931"/>
      <c r="AC297" s="931"/>
      <c r="AD297" s="931"/>
      <c r="AE297" s="931"/>
      <c r="AF297" s="265">
        <v>1</v>
      </c>
      <c r="AG297" s="1746" t="s">
        <v>755</v>
      </c>
      <c r="AH297" s="266" t="s">
        <v>40</v>
      </c>
      <c r="AI297" s="268">
        <v>100</v>
      </c>
      <c r="AJ297" s="268">
        <v>100</v>
      </c>
      <c r="AK297" s="1101">
        <v>43101</v>
      </c>
      <c r="AL297" s="1101">
        <v>43465</v>
      </c>
      <c r="AM297" s="1683">
        <v>75900000</v>
      </c>
      <c r="AN297" s="1683">
        <v>75900000</v>
      </c>
      <c r="AO297" s="48" t="s">
        <v>756</v>
      </c>
    </row>
    <row r="298" spans="1:41" ht="35.1" customHeight="1" thickBot="1" x14ac:dyDescent="0.3">
      <c r="A298" s="916" t="s">
        <v>534</v>
      </c>
      <c r="B298" s="917" t="s">
        <v>751</v>
      </c>
      <c r="C298" s="1102" t="s">
        <v>752</v>
      </c>
      <c r="D298" s="461">
        <v>252</v>
      </c>
      <c r="E298" s="463" t="s">
        <v>753</v>
      </c>
      <c r="F298" s="463" t="s">
        <v>754</v>
      </c>
      <c r="G298" s="463">
        <v>0</v>
      </c>
      <c r="H298" s="463" t="s">
        <v>47</v>
      </c>
      <c r="I298" s="463">
        <v>1</v>
      </c>
      <c r="J298" s="594">
        <v>1</v>
      </c>
      <c r="K298" s="76">
        <f t="shared" ref="K298:K307" si="32">+L298+M298+N298+O298+P298+Q298+R298+S298</f>
        <v>0</v>
      </c>
      <c r="L298" s="77">
        <v>0</v>
      </c>
      <c r="M298" s="78">
        <v>0</v>
      </c>
      <c r="N298" s="78">
        <v>0</v>
      </c>
      <c r="O298" s="954"/>
      <c r="P298" s="78">
        <v>0</v>
      </c>
      <c r="Q298" s="954"/>
      <c r="R298" s="954"/>
      <c r="S298" s="79">
        <v>0</v>
      </c>
      <c r="T298" s="76">
        <f t="shared" ref="T298:T313" si="33">+U298+V298+W298+X298+Y298+Z298+AA298+AB298</f>
        <v>0</v>
      </c>
      <c r="U298" s="77"/>
      <c r="V298" s="78"/>
      <c r="W298" s="78"/>
      <c r="X298" s="954"/>
      <c r="Y298" s="78"/>
      <c r="Z298" s="954"/>
      <c r="AA298" s="954"/>
      <c r="AB298" s="79"/>
      <c r="AC298" s="79"/>
      <c r="AD298" s="79"/>
      <c r="AE298" s="79"/>
      <c r="AF298" s="595">
        <v>2</v>
      </c>
      <c r="AG298" s="504" t="s">
        <v>757</v>
      </c>
      <c r="AH298" s="468" t="s">
        <v>40</v>
      </c>
      <c r="AI298" s="470">
        <v>100</v>
      </c>
      <c r="AJ298" s="470">
        <v>100</v>
      </c>
      <c r="AK298" s="956">
        <v>43101</v>
      </c>
      <c r="AL298" s="956">
        <v>43465</v>
      </c>
      <c r="AM298" s="1668">
        <v>41580000</v>
      </c>
      <c r="AN298" s="1668">
        <v>41580000</v>
      </c>
      <c r="AO298" s="472" t="s">
        <v>756</v>
      </c>
    </row>
    <row r="299" spans="1:41" ht="35.1" customHeight="1" x14ac:dyDescent="0.25">
      <c r="A299" s="1103" t="s">
        <v>534</v>
      </c>
      <c r="B299" s="958" t="s">
        <v>751</v>
      </c>
      <c r="C299" s="1104" t="s">
        <v>752</v>
      </c>
      <c r="D299" s="434">
        <v>253</v>
      </c>
      <c r="E299" s="436" t="s">
        <v>758</v>
      </c>
      <c r="F299" s="436" t="s">
        <v>759</v>
      </c>
      <c r="G299" s="436">
        <v>1</v>
      </c>
      <c r="H299" s="436" t="s">
        <v>47</v>
      </c>
      <c r="I299" s="436">
        <v>1</v>
      </c>
      <c r="J299" s="551">
        <v>1</v>
      </c>
      <c r="K299" s="439">
        <f t="shared" si="32"/>
        <v>2913763939</v>
      </c>
      <c r="L299" s="309">
        <v>2519802113</v>
      </c>
      <c r="M299" s="882"/>
      <c r="N299" s="882"/>
      <c r="O299" s="882"/>
      <c r="P299" s="882">
        <v>230964036</v>
      </c>
      <c r="Q299" s="882"/>
      <c r="R299" s="882"/>
      <c r="S299" s="882">
        <v>162997790</v>
      </c>
      <c r="T299" s="260">
        <f t="shared" si="33"/>
        <v>2652033948.6199999</v>
      </c>
      <c r="U299" s="931">
        <v>170977897.62</v>
      </c>
      <c r="V299" s="931"/>
      <c r="W299" s="931"/>
      <c r="X299" s="931"/>
      <c r="Y299" s="931"/>
      <c r="Z299" s="931"/>
      <c r="AA299" s="931"/>
      <c r="AB299" s="931">
        <v>2481056051</v>
      </c>
      <c r="AC299" s="931"/>
      <c r="AD299" s="931"/>
      <c r="AE299" s="931"/>
      <c r="AF299" s="554">
        <v>1</v>
      </c>
      <c r="AG299" s="1768" t="s">
        <v>760</v>
      </c>
      <c r="AH299" s="445" t="s">
        <v>40</v>
      </c>
      <c r="AI299" s="447">
        <v>20</v>
      </c>
      <c r="AJ299" s="447">
        <v>20</v>
      </c>
      <c r="AK299" s="1105">
        <v>43101</v>
      </c>
      <c r="AL299" s="1105">
        <v>43465</v>
      </c>
      <c r="AM299" s="1644">
        <v>17500000</v>
      </c>
      <c r="AN299" s="1644">
        <v>17500000</v>
      </c>
      <c r="AO299" s="48" t="s">
        <v>756</v>
      </c>
    </row>
    <row r="300" spans="1:41" ht="35.1" customHeight="1" x14ac:dyDescent="0.25">
      <c r="A300" s="892" t="s">
        <v>534</v>
      </c>
      <c r="B300" s="893" t="s">
        <v>751</v>
      </c>
      <c r="C300" s="1106" t="s">
        <v>752</v>
      </c>
      <c r="D300" s="55">
        <v>253</v>
      </c>
      <c r="E300" s="57" t="s">
        <v>758</v>
      </c>
      <c r="F300" s="57" t="s">
        <v>759</v>
      </c>
      <c r="G300" s="57">
        <v>1</v>
      </c>
      <c r="H300" s="57" t="s">
        <v>47</v>
      </c>
      <c r="I300" s="57">
        <v>1</v>
      </c>
      <c r="J300" s="59">
        <v>1</v>
      </c>
      <c r="K300" s="60">
        <f t="shared" si="32"/>
        <v>0</v>
      </c>
      <c r="L300" s="61">
        <v>0</v>
      </c>
      <c r="M300" s="62">
        <v>0</v>
      </c>
      <c r="N300" s="62">
        <v>0</v>
      </c>
      <c r="O300" s="942"/>
      <c r="P300" s="62">
        <v>0</v>
      </c>
      <c r="Q300" s="942"/>
      <c r="R300" s="942"/>
      <c r="S300" s="63">
        <v>0</v>
      </c>
      <c r="T300" s="60">
        <f t="shared" si="33"/>
        <v>0</v>
      </c>
      <c r="U300" s="61"/>
      <c r="V300" s="62"/>
      <c r="W300" s="62"/>
      <c r="X300" s="942"/>
      <c r="Y300" s="62"/>
      <c r="Z300" s="942"/>
      <c r="AA300" s="942"/>
      <c r="AB300" s="63"/>
      <c r="AC300" s="63"/>
      <c r="AD300" s="63"/>
      <c r="AE300" s="63"/>
      <c r="AF300" s="749">
        <v>2</v>
      </c>
      <c r="AG300" s="1749" t="s">
        <v>761</v>
      </c>
      <c r="AH300" s="455" t="s">
        <v>40</v>
      </c>
      <c r="AI300" s="457">
        <v>50</v>
      </c>
      <c r="AJ300" s="457">
        <v>50</v>
      </c>
      <c r="AK300" s="940">
        <v>43101</v>
      </c>
      <c r="AL300" s="940">
        <v>43465</v>
      </c>
      <c r="AM300" s="1645">
        <v>46464036</v>
      </c>
      <c r="AN300" s="1684">
        <v>44277994.619999997</v>
      </c>
      <c r="AO300" s="68" t="s">
        <v>756</v>
      </c>
    </row>
    <row r="301" spans="1:41" ht="35.1" customHeight="1" x14ac:dyDescent="0.25">
      <c r="A301" s="892" t="s">
        <v>534</v>
      </c>
      <c r="B301" s="893" t="s">
        <v>751</v>
      </c>
      <c r="C301" s="1106" t="s">
        <v>752</v>
      </c>
      <c r="D301" s="55">
        <v>253</v>
      </c>
      <c r="E301" s="57" t="s">
        <v>758</v>
      </c>
      <c r="F301" s="57" t="s">
        <v>759</v>
      </c>
      <c r="G301" s="57">
        <v>1</v>
      </c>
      <c r="H301" s="57" t="s">
        <v>47</v>
      </c>
      <c r="I301" s="57">
        <v>1</v>
      </c>
      <c r="J301" s="59">
        <v>1</v>
      </c>
      <c r="K301" s="60">
        <f t="shared" si="32"/>
        <v>0</v>
      </c>
      <c r="L301" s="61">
        <v>0</v>
      </c>
      <c r="M301" s="62">
        <v>0</v>
      </c>
      <c r="N301" s="62">
        <v>0</v>
      </c>
      <c r="O301" s="453"/>
      <c r="P301" s="62">
        <v>0</v>
      </c>
      <c r="Q301" s="453"/>
      <c r="R301" s="453"/>
      <c r="S301" s="63">
        <v>0</v>
      </c>
      <c r="T301" s="60">
        <f t="shared" si="33"/>
        <v>0</v>
      </c>
      <c r="U301" s="61"/>
      <c r="V301" s="62"/>
      <c r="W301" s="62"/>
      <c r="X301" s="453"/>
      <c r="Y301" s="62"/>
      <c r="Z301" s="453"/>
      <c r="AA301" s="453"/>
      <c r="AB301" s="63"/>
      <c r="AC301" s="63"/>
      <c r="AD301" s="63"/>
      <c r="AE301" s="63"/>
      <c r="AF301" s="749">
        <v>3</v>
      </c>
      <c r="AG301" s="1749" t="s">
        <v>762</v>
      </c>
      <c r="AH301" s="456" t="s">
        <v>40</v>
      </c>
      <c r="AI301" s="457">
        <v>50</v>
      </c>
      <c r="AJ301" s="457">
        <v>0</v>
      </c>
      <c r="AK301" s="940">
        <v>43101</v>
      </c>
      <c r="AL301" s="940">
        <v>43465</v>
      </c>
      <c r="AM301" s="1645"/>
      <c r="AN301" s="1645"/>
      <c r="AO301" s="68" t="s">
        <v>756</v>
      </c>
    </row>
    <row r="302" spans="1:41" ht="35.1" customHeight="1" x14ac:dyDescent="0.25">
      <c r="A302" s="1107" t="s">
        <v>534</v>
      </c>
      <c r="B302" s="893" t="s">
        <v>751</v>
      </c>
      <c r="C302" s="1106" t="s">
        <v>752</v>
      </c>
      <c r="D302" s="55">
        <v>253</v>
      </c>
      <c r="E302" s="57" t="s">
        <v>758</v>
      </c>
      <c r="F302" s="57" t="s">
        <v>759</v>
      </c>
      <c r="G302" s="57">
        <v>1</v>
      </c>
      <c r="H302" s="57" t="s">
        <v>47</v>
      </c>
      <c r="I302" s="57">
        <v>1</v>
      </c>
      <c r="J302" s="59">
        <v>1</v>
      </c>
      <c r="K302" s="60">
        <f t="shared" si="32"/>
        <v>0</v>
      </c>
      <c r="L302" s="61">
        <v>0</v>
      </c>
      <c r="M302" s="62">
        <v>0</v>
      </c>
      <c r="N302" s="62">
        <v>0</v>
      </c>
      <c r="O302" s="942"/>
      <c r="P302" s="62">
        <v>0</v>
      </c>
      <c r="Q302" s="942"/>
      <c r="R302" s="942"/>
      <c r="S302" s="63">
        <v>0</v>
      </c>
      <c r="T302" s="60">
        <f t="shared" si="33"/>
        <v>0</v>
      </c>
      <c r="U302" s="61"/>
      <c r="V302" s="62"/>
      <c r="W302" s="62"/>
      <c r="X302" s="942"/>
      <c r="Y302" s="62"/>
      <c r="Z302" s="942"/>
      <c r="AA302" s="942"/>
      <c r="AB302" s="63"/>
      <c r="AC302" s="63"/>
      <c r="AD302" s="63"/>
      <c r="AE302" s="63"/>
      <c r="AF302" s="749">
        <v>4</v>
      </c>
      <c r="AG302" s="1749" t="s">
        <v>763</v>
      </c>
      <c r="AH302" s="456" t="s">
        <v>40</v>
      </c>
      <c r="AI302" s="457">
        <v>50</v>
      </c>
      <c r="AJ302" s="457">
        <v>0</v>
      </c>
      <c r="AK302" s="940">
        <v>43101</v>
      </c>
      <c r="AL302" s="940">
        <v>43465</v>
      </c>
      <c r="AM302" s="1645"/>
      <c r="AN302" s="1645"/>
      <c r="AO302" s="68" t="s">
        <v>756</v>
      </c>
    </row>
    <row r="303" spans="1:41" ht="35.1" customHeight="1" x14ac:dyDescent="0.25">
      <c r="A303" s="1107" t="s">
        <v>534</v>
      </c>
      <c r="B303" s="893" t="s">
        <v>751</v>
      </c>
      <c r="C303" s="1106" t="s">
        <v>752</v>
      </c>
      <c r="D303" s="55">
        <v>253</v>
      </c>
      <c r="E303" s="57" t="s">
        <v>758</v>
      </c>
      <c r="F303" s="57" t="s">
        <v>759</v>
      </c>
      <c r="G303" s="57">
        <v>1</v>
      </c>
      <c r="H303" s="57" t="s">
        <v>47</v>
      </c>
      <c r="I303" s="57">
        <v>1</v>
      </c>
      <c r="J303" s="59">
        <v>1</v>
      </c>
      <c r="K303" s="60">
        <f t="shared" si="32"/>
        <v>0</v>
      </c>
      <c r="L303" s="61">
        <v>0</v>
      </c>
      <c r="M303" s="62">
        <v>0</v>
      </c>
      <c r="N303" s="62">
        <v>0</v>
      </c>
      <c r="O303" s="938"/>
      <c r="P303" s="62">
        <v>0</v>
      </c>
      <c r="Q303" s="938"/>
      <c r="R303" s="938"/>
      <c r="S303" s="63">
        <v>0</v>
      </c>
      <c r="T303" s="60">
        <f t="shared" si="33"/>
        <v>0</v>
      </c>
      <c r="U303" s="61"/>
      <c r="V303" s="62"/>
      <c r="W303" s="62"/>
      <c r="X303" s="938"/>
      <c r="Y303" s="62"/>
      <c r="Z303" s="938"/>
      <c r="AA303" s="938"/>
      <c r="AB303" s="63"/>
      <c r="AC303" s="63"/>
      <c r="AD303" s="63"/>
      <c r="AE303" s="63"/>
      <c r="AF303" s="749">
        <v>5</v>
      </c>
      <c r="AG303" s="1749" t="s">
        <v>764</v>
      </c>
      <c r="AH303" s="456" t="s">
        <v>40</v>
      </c>
      <c r="AI303" s="457">
        <v>100</v>
      </c>
      <c r="AJ303" s="457">
        <v>100</v>
      </c>
      <c r="AK303" s="940">
        <v>43101</v>
      </c>
      <c r="AL303" s="940">
        <v>43465</v>
      </c>
      <c r="AM303" s="1645">
        <v>110500000</v>
      </c>
      <c r="AN303" s="1685">
        <v>109199903</v>
      </c>
      <c r="AO303" s="68" t="s">
        <v>756</v>
      </c>
    </row>
    <row r="304" spans="1:41" ht="35.1" customHeight="1" x14ac:dyDescent="0.25">
      <c r="A304" s="1107" t="s">
        <v>534</v>
      </c>
      <c r="B304" s="893" t="s">
        <v>751</v>
      </c>
      <c r="C304" s="1106" t="s">
        <v>752</v>
      </c>
      <c r="D304" s="55">
        <v>253</v>
      </c>
      <c r="E304" s="57" t="s">
        <v>758</v>
      </c>
      <c r="F304" s="57" t="s">
        <v>759</v>
      </c>
      <c r="G304" s="57">
        <v>1</v>
      </c>
      <c r="H304" s="57" t="s">
        <v>47</v>
      </c>
      <c r="I304" s="57">
        <v>1</v>
      </c>
      <c r="J304" s="59">
        <v>1</v>
      </c>
      <c r="K304" s="60">
        <f t="shared" si="32"/>
        <v>0</v>
      </c>
      <c r="L304" s="61">
        <v>0</v>
      </c>
      <c r="M304" s="62">
        <v>0</v>
      </c>
      <c r="N304" s="62">
        <v>0</v>
      </c>
      <c r="O304" s="938"/>
      <c r="P304" s="62">
        <v>0</v>
      </c>
      <c r="Q304" s="938"/>
      <c r="R304" s="938"/>
      <c r="S304" s="63">
        <v>0</v>
      </c>
      <c r="T304" s="60">
        <f t="shared" si="33"/>
        <v>0</v>
      </c>
      <c r="U304" s="61"/>
      <c r="V304" s="62"/>
      <c r="W304" s="62"/>
      <c r="X304" s="938"/>
      <c r="Y304" s="62"/>
      <c r="Z304" s="938"/>
      <c r="AA304" s="938"/>
      <c r="AB304" s="63"/>
      <c r="AC304" s="63"/>
      <c r="AD304" s="63"/>
      <c r="AE304" s="63"/>
      <c r="AF304" s="749">
        <v>6</v>
      </c>
      <c r="AG304" s="1749" t="s">
        <v>765</v>
      </c>
      <c r="AH304" s="456" t="s">
        <v>40</v>
      </c>
      <c r="AI304" s="457">
        <v>100</v>
      </c>
      <c r="AJ304" s="457">
        <v>0</v>
      </c>
      <c r="AK304" s="940">
        <v>43101</v>
      </c>
      <c r="AL304" s="940">
        <v>43465</v>
      </c>
      <c r="AM304" s="1645">
        <v>255385403</v>
      </c>
      <c r="AN304" s="1645">
        <v>0</v>
      </c>
      <c r="AO304" s="68" t="s">
        <v>756</v>
      </c>
    </row>
    <row r="305" spans="1:41" ht="35.1" customHeight="1" thickBot="1" x14ac:dyDescent="0.3">
      <c r="A305" s="1107" t="s">
        <v>534</v>
      </c>
      <c r="B305" s="893" t="s">
        <v>751</v>
      </c>
      <c r="C305" s="1106" t="s">
        <v>752</v>
      </c>
      <c r="D305" s="55">
        <v>253</v>
      </c>
      <c r="E305" s="57" t="s">
        <v>758</v>
      </c>
      <c r="F305" s="57" t="s">
        <v>759</v>
      </c>
      <c r="G305" s="57">
        <v>1</v>
      </c>
      <c r="H305" s="57" t="s">
        <v>47</v>
      </c>
      <c r="I305" s="57">
        <v>1</v>
      </c>
      <c r="J305" s="59">
        <v>1</v>
      </c>
      <c r="K305" s="60"/>
      <c r="L305" s="61"/>
      <c r="M305" s="62"/>
      <c r="N305" s="62"/>
      <c r="O305" s="938"/>
      <c r="P305" s="62"/>
      <c r="Q305" s="938"/>
      <c r="R305" s="938"/>
      <c r="S305" s="63"/>
      <c r="T305" s="60"/>
      <c r="U305" s="61"/>
      <c r="V305" s="62"/>
      <c r="W305" s="62"/>
      <c r="X305" s="938"/>
      <c r="Y305" s="62"/>
      <c r="Z305" s="938"/>
      <c r="AA305" s="938"/>
      <c r="AB305" s="63"/>
      <c r="AC305" s="63"/>
      <c r="AD305" s="63"/>
      <c r="AE305" s="63"/>
      <c r="AF305" s="749">
        <v>7</v>
      </c>
      <c r="AG305" s="1749" t="s">
        <v>766</v>
      </c>
      <c r="AH305" s="456" t="s">
        <v>40</v>
      </c>
      <c r="AI305" s="457">
        <v>100</v>
      </c>
      <c r="AJ305" s="457">
        <v>0</v>
      </c>
      <c r="AK305" s="940">
        <v>43296</v>
      </c>
      <c r="AL305" s="940">
        <v>43465</v>
      </c>
      <c r="AM305" s="1645">
        <v>2483914500</v>
      </c>
      <c r="AN305" s="1645">
        <v>2481056051</v>
      </c>
      <c r="AO305" s="68" t="s">
        <v>756</v>
      </c>
    </row>
    <row r="306" spans="1:41" ht="35.1" customHeight="1" thickBot="1" x14ac:dyDescent="0.3">
      <c r="A306" s="835" t="s">
        <v>534</v>
      </c>
      <c r="B306" s="836" t="s">
        <v>751</v>
      </c>
      <c r="C306" s="858" t="s">
        <v>752</v>
      </c>
      <c r="D306" s="163">
        <v>254</v>
      </c>
      <c r="E306" s="421" t="s">
        <v>767</v>
      </c>
      <c r="F306" s="421" t="s">
        <v>768</v>
      </c>
      <c r="G306" s="421">
        <v>0</v>
      </c>
      <c r="H306" s="421" t="s">
        <v>38</v>
      </c>
      <c r="I306" s="421">
        <v>4</v>
      </c>
      <c r="J306" s="166">
        <v>2</v>
      </c>
      <c r="K306" s="167">
        <f t="shared" si="32"/>
        <v>0</v>
      </c>
      <c r="L306" s="1108"/>
      <c r="M306" s="1108"/>
      <c r="N306" s="1108"/>
      <c r="O306" s="1108"/>
      <c r="P306" s="1108"/>
      <c r="Q306" s="1108"/>
      <c r="R306" s="1108"/>
      <c r="S306" s="1108"/>
      <c r="T306" s="167">
        <f t="shared" si="33"/>
        <v>0</v>
      </c>
      <c r="U306" s="182"/>
      <c r="V306" s="183"/>
      <c r="W306" s="183"/>
      <c r="X306" s="1069"/>
      <c r="Y306" s="183"/>
      <c r="Z306" s="1069"/>
      <c r="AA306" s="1069"/>
      <c r="AB306" s="185"/>
      <c r="AC306" s="185"/>
      <c r="AD306" s="185"/>
      <c r="AE306" s="185"/>
      <c r="AF306" s="176">
        <v>1</v>
      </c>
      <c r="AG306" s="1733" t="s">
        <v>769</v>
      </c>
      <c r="AH306" s="525" t="s">
        <v>53</v>
      </c>
      <c r="AI306" s="525">
        <v>1</v>
      </c>
      <c r="AJ306" s="525">
        <v>1</v>
      </c>
      <c r="AK306" s="861">
        <v>43101</v>
      </c>
      <c r="AL306" s="861">
        <v>43465</v>
      </c>
      <c r="AM306" s="1665"/>
      <c r="AN306" s="1665"/>
      <c r="AO306" s="178" t="s">
        <v>756</v>
      </c>
    </row>
    <row r="307" spans="1:41" ht="35.1" customHeight="1" thickBot="1" x14ac:dyDescent="0.3">
      <c r="A307" s="1109" t="s">
        <v>534</v>
      </c>
      <c r="B307" s="1110" t="s">
        <v>751</v>
      </c>
      <c r="C307" s="1111" t="s">
        <v>752</v>
      </c>
      <c r="D307" s="255">
        <v>255</v>
      </c>
      <c r="E307" s="1041" t="s">
        <v>770</v>
      </c>
      <c r="F307" s="1041" t="s">
        <v>771</v>
      </c>
      <c r="G307" s="1041" t="s">
        <v>178</v>
      </c>
      <c r="H307" s="1041" t="s">
        <v>38</v>
      </c>
      <c r="I307" s="1041">
        <v>4</v>
      </c>
      <c r="J307" s="278">
        <v>2</v>
      </c>
      <c r="K307" s="697">
        <f t="shared" si="32"/>
        <v>0</v>
      </c>
      <c r="L307" s="698">
        <v>0</v>
      </c>
      <c r="M307" s="699">
        <v>0</v>
      </c>
      <c r="N307" s="699">
        <v>0</v>
      </c>
      <c r="O307" s="870"/>
      <c r="P307" s="699">
        <v>0</v>
      </c>
      <c r="Q307" s="870"/>
      <c r="R307" s="870"/>
      <c r="S307" s="708">
        <v>0</v>
      </c>
      <c r="T307" s="697">
        <f t="shared" si="33"/>
        <v>0</v>
      </c>
      <c r="U307" s="698"/>
      <c r="V307" s="699"/>
      <c r="W307" s="699"/>
      <c r="X307" s="870"/>
      <c r="Y307" s="699"/>
      <c r="Z307" s="870"/>
      <c r="AA307" s="870"/>
      <c r="AB307" s="701"/>
      <c r="AC307" s="701"/>
      <c r="AD307" s="701"/>
      <c r="AE307" s="701"/>
      <c r="AF307" s="1112">
        <v>1</v>
      </c>
      <c r="AG307" s="1769" t="s">
        <v>772</v>
      </c>
      <c r="AH307" s="1113" t="s">
        <v>53</v>
      </c>
      <c r="AI307" s="1114">
        <v>1</v>
      </c>
      <c r="AJ307" s="1114">
        <v>1</v>
      </c>
      <c r="AK307" s="1115">
        <v>43101</v>
      </c>
      <c r="AL307" s="1115">
        <v>43465</v>
      </c>
      <c r="AM307" s="1686"/>
      <c r="AN307" s="1687"/>
      <c r="AO307" s="335" t="s">
        <v>756</v>
      </c>
    </row>
    <row r="308" spans="1:41" s="1117" customFormat="1" ht="35.1" customHeight="1" x14ac:dyDescent="0.25">
      <c r="A308" s="878" t="s">
        <v>534</v>
      </c>
      <c r="B308" s="879" t="s">
        <v>751</v>
      </c>
      <c r="C308" s="1099" t="s">
        <v>752</v>
      </c>
      <c r="D308" s="33">
        <v>256</v>
      </c>
      <c r="E308" s="35" t="s">
        <v>773</v>
      </c>
      <c r="F308" s="35" t="s">
        <v>774</v>
      </c>
      <c r="G308" s="35">
        <v>0</v>
      </c>
      <c r="H308" s="35" t="s">
        <v>47</v>
      </c>
      <c r="I308" s="35">
        <v>1</v>
      </c>
      <c r="J308" s="37">
        <v>1</v>
      </c>
      <c r="K308" s="439">
        <f>+L308+M308+N308+O308+P308+Q308+R308+S308</f>
        <v>811852936</v>
      </c>
      <c r="L308" s="309">
        <v>811852936</v>
      </c>
      <c r="M308" s="882"/>
      <c r="N308" s="882"/>
      <c r="O308" s="882"/>
      <c r="P308" s="882"/>
      <c r="Q308" s="882"/>
      <c r="R308" s="882"/>
      <c r="S308" s="882"/>
      <c r="T308" s="439">
        <f t="shared" si="33"/>
        <v>732025644</v>
      </c>
      <c r="U308" s="931">
        <v>732025644</v>
      </c>
      <c r="V308" s="931"/>
      <c r="W308" s="931"/>
      <c r="X308" s="931"/>
      <c r="Y308" s="931"/>
      <c r="Z308" s="931"/>
      <c r="AA308" s="931"/>
      <c r="AB308" s="931"/>
      <c r="AC308" s="931"/>
      <c r="AD308" s="931"/>
      <c r="AE308" s="931"/>
      <c r="AF308" s="554">
        <v>1</v>
      </c>
      <c r="AG308" s="1768" t="s">
        <v>775</v>
      </c>
      <c r="AH308" s="314" t="s">
        <v>53</v>
      </c>
      <c r="AI308" s="583">
        <v>1</v>
      </c>
      <c r="AJ308" s="583">
        <v>0.5</v>
      </c>
      <c r="AK308" s="1116">
        <v>43191</v>
      </c>
      <c r="AL308" s="1116">
        <v>43465</v>
      </c>
      <c r="AM308" s="1631">
        <v>500000000</v>
      </c>
      <c r="AN308" s="1666">
        <v>432025644</v>
      </c>
      <c r="AO308" s="48" t="s">
        <v>756</v>
      </c>
    </row>
    <row r="309" spans="1:41" ht="35.1" customHeight="1" x14ac:dyDescent="0.25">
      <c r="A309" s="892" t="s">
        <v>534</v>
      </c>
      <c r="B309" s="893" t="s">
        <v>751</v>
      </c>
      <c r="C309" s="1106" t="s">
        <v>752</v>
      </c>
      <c r="D309" s="55">
        <v>256</v>
      </c>
      <c r="E309" s="57" t="s">
        <v>773</v>
      </c>
      <c r="F309" s="57" t="s">
        <v>774</v>
      </c>
      <c r="G309" s="57">
        <v>0</v>
      </c>
      <c r="H309" s="57" t="s">
        <v>47</v>
      </c>
      <c r="I309" s="57">
        <v>1</v>
      </c>
      <c r="J309" s="59">
        <v>1</v>
      </c>
      <c r="K309" s="60">
        <f>+L309+M309+N309+O309+P309+Q309+R309+S309</f>
        <v>0</v>
      </c>
      <c r="L309" s="61">
        <v>0</v>
      </c>
      <c r="M309" s="62">
        <v>0</v>
      </c>
      <c r="N309" s="62">
        <v>0</v>
      </c>
      <c r="O309" s="938"/>
      <c r="P309" s="62">
        <v>0</v>
      </c>
      <c r="Q309" s="938"/>
      <c r="R309" s="938"/>
      <c r="S309" s="63">
        <v>0</v>
      </c>
      <c r="T309" s="60">
        <f t="shared" si="33"/>
        <v>0</v>
      </c>
      <c r="U309" s="61"/>
      <c r="V309" s="62"/>
      <c r="W309" s="62"/>
      <c r="X309" s="938"/>
      <c r="Y309" s="62"/>
      <c r="Z309" s="938"/>
      <c r="AA309" s="938"/>
      <c r="AB309" s="63"/>
      <c r="AC309" s="63"/>
      <c r="AD309" s="63"/>
      <c r="AE309" s="63"/>
      <c r="AF309" s="454">
        <v>2</v>
      </c>
      <c r="AG309" s="1749" t="s">
        <v>776</v>
      </c>
      <c r="AH309" s="455" t="s">
        <v>40</v>
      </c>
      <c r="AI309" s="457">
        <v>100</v>
      </c>
      <c r="AJ309" s="457">
        <v>0</v>
      </c>
      <c r="AK309" s="940">
        <v>43101</v>
      </c>
      <c r="AL309" s="940">
        <v>43465</v>
      </c>
      <c r="AM309" s="1645">
        <v>11852936</v>
      </c>
      <c r="AN309" s="1645"/>
      <c r="AO309" s="68" t="s">
        <v>756</v>
      </c>
    </row>
    <row r="310" spans="1:41" ht="35.1" customHeight="1" thickBot="1" x14ac:dyDescent="0.3">
      <c r="A310" s="1118" t="s">
        <v>534</v>
      </c>
      <c r="B310" s="1119" t="s">
        <v>777</v>
      </c>
      <c r="C310" s="1120" t="s">
        <v>752</v>
      </c>
      <c r="D310" s="72">
        <v>256</v>
      </c>
      <c r="E310" s="74" t="s">
        <v>778</v>
      </c>
      <c r="F310" s="74" t="s">
        <v>774</v>
      </c>
      <c r="G310" s="74">
        <v>1</v>
      </c>
      <c r="H310" s="74" t="s">
        <v>47</v>
      </c>
      <c r="I310" s="74">
        <v>1</v>
      </c>
      <c r="J310" s="1121">
        <v>1</v>
      </c>
      <c r="K310" s="827"/>
      <c r="L310" s="80"/>
      <c r="M310" s="81"/>
      <c r="N310" s="81"/>
      <c r="O310" s="1011"/>
      <c r="P310" s="81"/>
      <c r="Q310" s="1011"/>
      <c r="R310" s="1011"/>
      <c r="S310" s="82"/>
      <c r="T310" s="827"/>
      <c r="U310" s="80"/>
      <c r="V310" s="81"/>
      <c r="W310" s="81"/>
      <c r="X310" s="1011"/>
      <c r="Y310" s="81"/>
      <c r="Z310" s="1011"/>
      <c r="AA310" s="1011"/>
      <c r="AB310" s="82"/>
      <c r="AC310" s="82"/>
      <c r="AD310" s="82"/>
      <c r="AE310" s="82"/>
      <c r="AF310" s="1122">
        <v>3</v>
      </c>
      <c r="AG310" s="1770" t="s">
        <v>779</v>
      </c>
      <c r="AH310" s="1123" t="s">
        <v>780</v>
      </c>
      <c r="AI310" s="833">
        <v>1</v>
      </c>
      <c r="AJ310" s="833">
        <v>0.8</v>
      </c>
      <c r="AK310" s="949">
        <v>43101</v>
      </c>
      <c r="AL310" s="949">
        <v>43465</v>
      </c>
      <c r="AM310" s="1646">
        <v>300000000</v>
      </c>
      <c r="AN310" s="1683">
        <v>300000000</v>
      </c>
      <c r="AO310" s="87" t="s">
        <v>756</v>
      </c>
    </row>
    <row r="311" spans="1:41" ht="35.1" customHeight="1" thickBot="1" x14ac:dyDescent="0.3">
      <c r="A311" s="842" t="s">
        <v>534</v>
      </c>
      <c r="B311" s="843" t="s">
        <v>751</v>
      </c>
      <c r="C311" s="1124" t="s">
        <v>752</v>
      </c>
      <c r="D311" s="305">
        <v>257</v>
      </c>
      <c r="E311" s="1015" t="s">
        <v>781</v>
      </c>
      <c r="F311" s="1015" t="s">
        <v>782</v>
      </c>
      <c r="G311" s="1015">
        <v>0</v>
      </c>
      <c r="H311" s="1015" t="s">
        <v>38</v>
      </c>
      <c r="I311" s="1015">
        <v>1</v>
      </c>
      <c r="J311" s="308">
        <v>0.33</v>
      </c>
      <c r="K311" s="603">
        <f t="shared" ref="K311:K313" si="34">+L311+M311+N311+O311+P311+Q311+R311+S311</f>
        <v>0</v>
      </c>
      <c r="L311" s="605">
        <v>0</v>
      </c>
      <c r="M311" s="606">
        <v>0</v>
      </c>
      <c r="N311" s="606">
        <v>0</v>
      </c>
      <c r="O311" s="1068"/>
      <c r="P311" s="606">
        <v>0</v>
      </c>
      <c r="Q311" s="1068"/>
      <c r="R311" s="1068"/>
      <c r="S311" s="607">
        <v>0</v>
      </c>
      <c r="T311" s="603">
        <f t="shared" si="33"/>
        <v>0</v>
      </c>
      <c r="U311" s="605"/>
      <c r="V311" s="606"/>
      <c r="W311" s="606"/>
      <c r="X311" s="1068"/>
      <c r="Y311" s="606"/>
      <c r="Z311" s="1068"/>
      <c r="AA311" s="1068"/>
      <c r="AB311" s="607"/>
      <c r="AC311" s="607"/>
      <c r="AD311" s="607"/>
      <c r="AE311" s="607"/>
      <c r="AF311" s="265">
        <v>1</v>
      </c>
      <c r="AG311" s="1746" t="s">
        <v>783</v>
      </c>
      <c r="AH311" s="266" t="s">
        <v>53</v>
      </c>
      <c r="AI311" s="268">
        <v>1</v>
      </c>
      <c r="AJ311" s="268">
        <v>1</v>
      </c>
      <c r="AK311" s="1101">
        <v>43101</v>
      </c>
      <c r="AL311" s="1101">
        <v>43465</v>
      </c>
      <c r="AM311" s="1666"/>
      <c r="AN311" s="1666"/>
      <c r="AO311" s="270" t="s">
        <v>756</v>
      </c>
    </row>
    <row r="312" spans="1:41" ht="35.1" customHeight="1" thickBot="1" x14ac:dyDescent="0.3">
      <c r="A312" s="835" t="s">
        <v>534</v>
      </c>
      <c r="B312" s="836" t="s">
        <v>751</v>
      </c>
      <c r="C312" s="858" t="s">
        <v>752</v>
      </c>
      <c r="D312" s="163">
        <v>258</v>
      </c>
      <c r="E312" s="421" t="s">
        <v>784</v>
      </c>
      <c r="F312" s="421" t="s">
        <v>785</v>
      </c>
      <c r="G312" s="421">
        <v>0</v>
      </c>
      <c r="H312" s="421" t="s">
        <v>38</v>
      </c>
      <c r="I312" s="421">
        <v>1</v>
      </c>
      <c r="J312" s="166">
        <v>0.33</v>
      </c>
      <c r="K312" s="167">
        <f t="shared" si="34"/>
        <v>0</v>
      </c>
      <c r="L312" s="655"/>
      <c r="M312" s="1055"/>
      <c r="N312" s="1055"/>
      <c r="O312" s="1055"/>
      <c r="P312" s="183">
        <v>0</v>
      </c>
      <c r="Q312" s="1069"/>
      <c r="R312" s="1069"/>
      <c r="S312" s="185">
        <v>0</v>
      </c>
      <c r="T312" s="167">
        <f t="shared" si="33"/>
        <v>0</v>
      </c>
      <c r="U312" s="182"/>
      <c r="V312" s="183"/>
      <c r="W312" s="183"/>
      <c r="X312" s="1069"/>
      <c r="Y312" s="183"/>
      <c r="Z312" s="1069"/>
      <c r="AA312" s="1069"/>
      <c r="AB312" s="185"/>
      <c r="AC312" s="185"/>
      <c r="AD312" s="185"/>
      <c r="AE312" s="185"/>
      <c r="AF312" s="176" t="s">
        <v>786</v>
      </c>
      <c r="AG312" s="1733" t="s">
        <v>787</v>
      </c>
      <c r="AH312" s="1125" t="s">
        <v>40</v>
      </c>
      <c r="AI312" s="1126">
        <v>100</v>
      </c>
      <c r="AJ312" s="1126">
        <v>0</v>
      </c>
      <c r="AK312" s="861">
        <v>43101</v>
      </c>
      <c r="AL312" s="861">
        <v>43465</v>
      </c>
      <c r="AM312" s="1665"/>
      <c r="AN312" s="1665"/>
      <c r="AO312" s="178" t="s">
        <v>756</v>
      </c>
    </row>
    <row r="313" spans="1:41" s="1127" customFormat="1" ht="35.1" customHeight="1" x14ac:dyDescent="0.25">
      <c r="A313" s="957" t="s">
        <v>534</v>
      </c>
      <c r="B313" s="958" t="s">
        <v>751</v>
      </c>
      <c r="C313" s="1104" t="s">
        <v>752</v>
      </c>
      <c r="D313" s="434">
        <v>259</v>
      </c>
      <c r="E313" s="436" t="s">
        <v>788</v>
      </c>
      <c r="F313" s="436" t="s">
        <v>789</v>
      </c>
      <c r="G313" s="436" t="s">
        <v>178</v>
      </c>
      <c r="H313" s="436" t="s">
        <v>47</v>
      </c>
      <c r="I313" s="436">
        <v>1</v>
      </c>
      <c r="J313" s="551">
        <v>1</v>
      </c>
      <c r="K313" s="439">
        <f t="shared" si="34"/>
        <v>62260000</v>
      </c>
      <c r="L313" s="309">
        <v>62260000</v>
      </c>
      <c r="M313" s="882"/>
      <c r="N313" s="882"/>
      <c r="O313" s="882"/>
      <c r="P313" s="882"/>
      <c r="Q313" s="882"/>
      <c r="R313" s="882"/>
      <c r="S313" s="882"/>
      <c r="T313" s="439">
        <f t="shared" si="33"/>
        <v>62260000</v>
      </c>
      <c r="U313" s="960">
        <v>62260000</v>
      </c>
      <c r="V313" s="960"/>
      <c r="W313" s="960"/>
      <c r="X313" s="960"/>
      <c r="Y313" s="960"/>
      <c r="Z313" s="960"/>
      <c r="AA313" s="960"/>
      <c r="AB313" s="960"/>
      <c r="AC313" s="960"/>
      <c r="AD313" s="960"/>
      <c r="AE313" s="443"/>
      <c r="AF313" s="554">
        <v>1</v>
      </c>
      <c r="AG313" s="1734" t="s">
        <v>790</v>
      </c>
      <c r="AH313" s="446" t="s">
        <v>53</v>
      </c>
      <c r="AI313" s="447">
        <v>1</v>
      </c>
      <c r="AJ313" s="447">
        <v>1</v>
      </c>
      <c r="AK313" s="448">
        <v>43101</v>
      </c>
      <c r="AL313" s="448">
        <v>43465</v>
      </c>
      <c r="AM313" s="1636">
        <v>62260000</v>
      </c>
      <c r="AN313" s="1636">
        <v>62260000</v>
      </c>
      <c r="AO313" s="48" t="s">
        <v>756</v>
      </c>
    </row>
    <row r="314" spans="1:41" s="10" customFormat="1" ht="35.1" customHeight="1" x14ac:dyDescent="0.25">
      <c r="A314" s="1107" t="s">
        <v>534</v>
      </c>
      <c r="B314" s="893" t="s">
        <v>751</v>
      </c>
      <c r="C314" s="1106" t="s">
        <v>752</v>
      </c>
      <c r="D314" s="55">
        <v>259</v>
      </c>
      <c r="E314" s="57" t="s">
        <v>788</v>
      </c>
      <c r="F314" s="57" t="s">
        <v>789</v>
      </c>
      <c r="G314" s="57" t="s">
        <v>178</v>
      </c>
      <c r="H314" s="57" t="s">
        <v>47</v>
      </c>
      <c r="I314" s="57">
        <v>1</v>
      </c>
      <c r="J314" s="59">
        <v>1</v>
      </c>
      <c r="K314" s="439"/>
      <c r="L314" s="440"/>
      <c r="M314" s="441"/>
      <c r="N314" s="441"/>
      <c r="O314" s="943"/>
      <c r="P314" s="441"/>
      <c r="Q314" s="943"/>
      <c r="R314" s="943"/>
      <c r="S314" s="443"/>
      <c r="T314" s="60"/>
      <c r="U314" s="440"/>
      <c r="V314" s="441"/>
      <c r="W314" s="441"/>
      <c r="X314" s="943"/>
      <c r="Y314" s="441"/>
      <c r="Z314" s="943"/>
      <c r="AA314" s="943"/>
      <c r="AB314" s="443"/>
      <c r="AC314" s="443"/>
      <c r="AD314" s="443"/>
      <c r="AE314" s="443"/>
      <c r="AF314" s="554">
        <v>2</v>
      </c>
      <c r="AG314" s="1734" t="s">
        <v>791</v>
      </c>
      <c r="AH314" s="446" t="s">
        <v>53</v>
      </c>
      <c r="AI314" s="447">
        <v>30</v>
      </c>
      <c r="AJ314" s="447">
        <v>0</v>
      </c>
      <c r="AK314" s="448">
        <v>43313</v>
      </c>
      <c r="AL314" s="448">
        <v>43405</v>
      </c>
      <c r="AM314" s="1636"/>
      <c r="AN314" s="1636">
        <v>0</v>
      </c>
      <c r="AO314" s="68" t="s">
        <v>756</v>
      </c>
    </row>
    <row r="315" spans="1:41" s="10" customFormat="1" ht="35.1" customHeight="1" thickBot="1" x14ac:dyDescent="0.3">
      <c r="A315" s="1128" t="s">
        <v>534</v>
      </c>
      <c r="B315" s="1110" t="s">
        <v>751</v>
      </c>
      <c r="C315" s="1111" t="s">
        <v>752</v>
      </c>
      <c r="D315" s="255">
        <v>259</v>
      </c>
      <c r="E315" s="1041" t="s">
        <v>788</v>
      </c>
      <c r="F315" s="1041" t="s">
        <v>789</v>
      </c>
      <c r="G315" s="1041" t="s">
        <v>178</v>
      </c>
      <c r="H315" s="1041" t="s">
        <v>47</v>
      </c>
      <c r="I315" s="1041">
        <v>1</v>
      </c>
      <c r="J315" s="278">
        <v>1</v>
      </c>
      <c r="K315" s="260"/>
      <c r="L315" s="261"/>
      <c r="M315" s="262"/>
      <c r="N315" s="262"/>
      <c r="O315" s="974"/>
      <c r="P315" s="262"/>
      <c r="Q315" s="974"/>
      <c r="R315" s="974"/>
      <c r="S315" s="264"/>
      <c r="T315" s="827"/>
      <c r="U315" s="261"/>
      <c r="V315" s="262"/>
      <c r="W315" s="262"/>
      <c r="X315" s="974"/>
      <c r="Y315" s="262"/>
      <c r="Z315" s="974"/>
      <c r="AA315" s="974"/>
      <c r="AB315" s="264"/>
      <c r="AC315" s="264"/>
      <c r="AD315" s="264"/>
      <c r="AE315" s="264"/>
      <c r="AF315" s="539">
        <v>3</v>
      </c>
      <c r="AG315" s="1771" t="s">
        <v>792</v>
      </c>
      <c r="AH315" s="541" t="s">
        <v>334</v>
      </c>
      <c r="AI315" s="542">
        <v>30</v>
      </c>
      <c r="AJ315" s="542"/>
      <c r="AK315" s="543">
        <v>43221</v>
      </c>
      <c r="AL315" s="543">
        <v>43465</v>
      </c>
      <c r="AM315" s="1638">
        <v>0</v>
      </c>
      <c r="AN315" s="1638"/>
      <c r="AO315" s="87" t="s">
        <v>756</v>
      </c>
    </row>
    <row r="316" spans="1:41" ht="35.1" customHeight="1" thickBot="1" x14ac:dyDescent="0.3">
      <c r="A316" s="835" t="s">
        <v>534</v>
      </c>
      <c r="B316" s="836" t="s">
        <v>751</v>
      </c>
      <c r="C316" s="858" t="s">
        <v>752</v>
      </c>
      <c r="D316" s="163">
        <v>260</v>
      </c>
      <c r="E316" s="421" t="s">
        <v>793</v>
      </c>
      <c r="F316" s="421" t="s">
        <v>794</v>
      </c>
      <c r="G316" s="421" t="s">
        <v>178</v>
      </c>
      <c r="H316" s="421" t="s">
        <v>38</v>
      </c>
      <c r="I316" s="421">
        <v>5</v>
      </c>
      <c r="J316" s="166"/>
      <c r="K316" s="167">
        <f>L316+M316+N316+O316+P316+Q316+R316+S316</f>
        <v>905240000</v>
      </c>
      <c r="L316" s="1129">
        <v>905240000</v>
      </c>
      <c r="M316" s="1055"/>
      <c r="N316" s="1055"/>
      <c r="O316" s="1055"/>
      <c r="P316" s="183"/>
      <c r="Q316" s="859"/>
      <c r="R316" s="859"/>
      <c r="S316" s="185"/>
      <c r="T316" s="167">
        <f t="shared" ref="T316:T325" si="35">U316+V316+W316+X316+Y316+Z316+AA316+AB316</f>
        <v>905240000</v>
      </c>
      <c r="U316" s="182">
        <v>905240000</v>
      </c>
      <c r="V316" s="183"/>
      <c r="W316" s="183"/>
      <c r="X316" s="859"/>
      <c r="Y316" s="183"/>
      <c r="Z316" s="859"/>
      <c r="AA316" s="859"/>
      <c r="AB316" s="185"/>
      <c r="AC316" s="185"/>
      <c r="AD316" s="185"/>
      <c r="AE316" s="185"/>
      <c r="AF316" s="174">
        <v>1</v>
      </c>
      <c r="AG316" s="1733" t="s">
        <v>795</v>
      </c>
      <c r="AH316" s="525" t="s">
        <v>53</v>
      </c>
      <c r="AI316" s="525">
        <v>1</v>
      </c>
      <c r="AJ316" s="525">
        <v>1</v>
      </c>
      <c r="AK316" s="177">
        <v>43101</v>
      </c>
      <c r="AL316" s="861">
        <v>43465</v>
      </c>
      <c r="AM316" s="1665">
        <v>905240000</v>
      </c>
      <c r="AN316" s="1665">
        <v>905240000</v>
      </c>
      <c r="AO316" s="178" t="s">
        <v>68</v>
      </c>
    </row>
    <row r="317" spans="1:41" ht="35.1" customHeight="1" x14ac:dyDescent="0.25">
      <c r="A317" s="1103" t="s">
        <v>534</v>
      </c>
      <c r="B317" s="958" t="s">
        <v>751</v>
      </c>
      <c r="C317" s="1104" t="s">
        <v>752</v>
      </c>
      <c r="D317" s="434">
        <v>261</v>
      </c>
      <c r="E317" s="436" t="s">
        <v>796</v>
      </c>
      <c r="F317" s="436" t="s">
        <v>797</v>
      </c>
      <c r="G317" s="436">
        <v>17.5</v>
      </c>
      <c r="H317" s="436" t="s">
        <v>38</v>
      </c>
      <c r="I317" s="436">
        <v>17.5</v>
      </c>
      <c r="J317" s="551">
        <v>3.63</v>
      </c>
      <c r="K317" s="439">
        <f>L317+M317+N317+O317+P317+Q317+R317+S317</f>
        <v>1323325892</v>
      </c>
      <c r="L317" s="39">
        <v>1200000000</v>
      </c>
      <c r="M317" s="868"/>
      <c r="N317" s="868">
        <v>123325892</v>
      </c>
      <c r="O317" s="868"/>
      <c r="P317" s="868"/>
      <c r="Q317" s="868"/>
      <c r="R317" s="868"/>
      <c r="S317" s="868"/>
      <c r="T317" s="439">
        <f t="shared" si="35"/>
        <v>1323325881</v>
      </c>
      <c r="U317" s="931">
        <v>1199999989</v>
      </c>
      <c r="V317" s="931"/>
      <c r="W317" s="931">
        <v>123325892</v>
      </c>
      <c r="X317" s="931"/>
      <c r="Y317" s="931"/>
      <c r="Z317" s="931"/>
      <c r="AA317" s="931"/>
      <c r="AB317" s="931"/>
      <c r="AC317" s="931"/>
      <c r="AD317" s="931"/>
      <c r="AE317" s="931"/>
      <c r="AF317" s="1130">
        <v>1</v>
      </c>
      <c r="AG317" s="1768" t="s">
        <v>798</v>
      </c>
      <c r="AH317" s="444" t="s">
        <v>799</v>
      </c>
      <c r="AI317" s="444">
        <v>1</v>
      </c>
      <c r="AJ317" s="444">
        <v>0</v>
      </c>
      <c r="AK317" s="556">
        <v>43101</v>
      </c>
      <c r="AL317" s="1105">
        <v>43465</v>
      </c>
      <c r="AM317" s="1644"/>
      <c r="AN317" s="1644"/>
      <c r="AO317" s="48" t="s">
        <v>68</v>
      </c>
    </row>
    <row r="318" spans="1:41" ht="35.1" customHeight="1" x14ac:dyDescent="0.25">
      <c r="A318" s="892" t="s">
        <v>534</v>
      </c>
      <c r="B318" s="893" t="s">
        <v>751</v>
      </c>
      <c r="C318" s="1106" t="s">
        <v>752</v>
      </c>
      <c r="D318" s="55">
        <v>261</v>
      </c>
      <c r="E318" s="57" t="s">
        <v>796</v>
      </c>
      <c r="F318" s="57" t="s">
        <v>797</v>
      </c>
      <c r="G318" s="57">
        <v>17.5</v>
      </c>
      <c r="H318" s="57" t="s">
        <v>38</v>
      </c>
      <c r="I318" s="57">
        <v>17.5</v>
      </c>
      <c r="J318" s="59">
        <v>3.63</v>
      </c>
      <c r="K318" s="60">
        <f>L318+M318+N318+O318+P318+Q318+R318+S318</f>
        <v>0</v>
      </c>
      <c r="L318" s="61"/>
      <c r="M318" s="62"/>
      <c r="N318" s="62"/>
      <c r="O318" s="942"/>
      <c r="P318" s="62"/>
      <c r="Q318" s="942"/>
      <c r="R318" s="942"/>
      <c r="S318" s="63"/>
      <c r="T318" s="60">
        <f t="shared" si="35"/>
        <v>0</v>
      </c>
      <c r="U318" s="61"/>
      <c r="V318" s="62"/>
      <c r="W318" s="62"/>
      <c r="X318" s="942"/>
      <c r="Y318" s="62"/>
      <c r="Z318" s="942"/>
      <c r="AA318" s="942"/>
      <c r="AB318" s="63"/>
      <c r="AC318" s="63"/>
      <c r="AD318" s="63"/>
      <c r="AE318" s="63"/>
      <c r="AF318" s="1131">
        <v>2</v>
      </c>
      <c r="AG318" s="1749" t="s">
        <v>800</v>
      </c>
      <c r="AH318" s="454" t="s">
        <v>617</v>
      </c>
      <c r="AI318" s="454">
        <v>100</v>
      </c>
      <c r="AJ318" s="454">
        <v>100</v>
      </c>
      <c r="AK318" s="750">
        <v>43132</v>
      </c>
      <c r="AL318" s="940">
        <v>43190</v>
      </c>
      <c r="AM318" s="1645">
        <v>520342187</v>
      </c>
      <c r="AN318" s="1645">
        <v>520342187</v>
      </c>
      <c r="AO318" s="68" t="s">
        <v>68</v>
      </c>
    </row>
    <row r="319" spans="1:41" s="962" customFormat="1" ht="35.1" customHeight="1" x14ac:dyDescent="0.25">
      <c r="A319" s="892" t="s">
        <v>534</v>
      </c>
      <c r="B319" s="893" t="s">
        <v>751</v>
      </c>
      <c r="C319" s="1106" t="s">
        <v>752</v>
      </c>
      <c r="D319" s="55">
        <v>261</v>
      </c>
      <c r="E319" s="57" t="s">
        <v>796</v>
      </c>
      <c r="F319" s="57" t="s">
        <v>797</v>
      </c>
      <c r="G319" s="57">
        <v>17.5</v>
      </c>
      <c r="H319" s="57" t="s">
        <v>38</v>
      </c>
      <c r="I319" s="57">
        <v>17.5</v>
      </c>
      <c r="J319" s="59">
        <v>3.63</v>
      </c>
      <c r="K319" s="60">
        <f t="shared" ref="K319:K325" si="36">L319+M319+N319+O319+P319+Q319+R319+S319</f>
        <v>0</v>
      </c>
      <c r="L319" s="61"/>
      <c r="M319" s="62"/>
      <c r="N319" s="62"/>
      <c r="O319" s="942"/>
      <c r="P319" s="62"/>
      <c r="Q319" s="942"/>
      <c r="R319" s="942"/>
      <c r="S319" s="63"/>
      <c r="T319" s="60">
        <f>U319+V319+W319+X319+Y319+Z319+AA319+AB319</f>
        <v>0</v>
      </c>
      <c r="U319" s="61"/>
      <c r="V319" s="62"/>
      <c r="W319" s="62"/>
      <c r="X319" s="942"/>
      <c r="Y319" s="62"/>
      <c r="Z319" s="942"/>
      <c r="AA319" s="942"/>
      <c r="AB319" s="63"/>
      <c r="AC319" s="63"/>
      <c r="AD319" s="63"/>
      <c r="AE319" s="63"/>
      <c r="AF319" s="1131">
        <v>3</v>
      </c>
      <c r="AG319" s="1749" t="s">
        <v>801</v>
      </c>
      <c r="AH319" s="749" t="s">
        <v>617</v>
      </c>
      <c r="AI319" s="454">
        <v>100</v>
      </c>
      <c r="AJ319" s="454">
        <v>100</v>
      </c>
      <c r="AK319" s="750">
        <v>43192</v>
      </c>
      <c r="AL319" s="940">
        <v>43404</v>
      </c>
      <c r="AM319" s="1645">
        <v>123325892</v>
      </c>
      <c r="AN319" s="1645">
        <v>123325892</v>
      </c>
      <c r="AO319" s="68" t="s">
        <v>68</v>
      </c>
    </row>
    <row r="320" spans="1:41" s="962" customFormat="1" ht="35.1" customHeight="1" x14ac:dyDescent="0.25">
      <c r="A320" s="892" t="s">
        <v>534</v>
      </c>
      <c r="B320" s="893" t="s">
        <v>751</v>
      </c>
      <c r="C320" s="1106" t="s">
        <v>752</v>
      </c>
      <c r="D320" s="55">
        <v>261</v>
      </c>
      <c r="E320" s="57" t="s">
        <v>796</v>
      </c>
      <c r="F320" s="57" t="s">
        <v>797</v>
      </c>
      <c r="G320" s="57">
        <v>17.5</v>
      </c>
      <c r="H320" s="57" t="s">
        <v>38</v>
      </c>
      <c r="I320" s="57">
        <v>17.5</v>
      </c>
      <c r="J320" s="59">
        <v>3.63</v>
      </c>
      <c r="K320" s="60">
        <f t="shared" si="36"/>
        <v>0</v>
      </c>
      <c r="L320" s="61"/>
      <c r="M320" s="62"/>
      <c r="N320" s="62"/>
      <c r="O320" s="942"/>
      <c r="P320" s="62"/>
      <c r="Q320" s="942"/>
      <c r="R320" s="942"/>
      <c r="S320" s="63"/>
      <c r="T320" s="60">
        <f t="shared" si="35"/>
        <v>0</v>
      </c>
      <c r="U320" s="61"/>
      <c r="V320" s="62"/>
      <c r="W320" s="62"/>
      <c r="X320" s="942"/>
      <c r="Y320" s="62"/>
      <c r="Z320" s="942"/>
      <c r="AA320" s="942"/>
      <c r="AB320" s="63"/>
      <c r="AC320" s="63"/>
      <c r="AD320" s="63"/>
      <c r="AE320" s="63"/>
      <c r="AF320" s="1131">
        <v>4</v>
      </c>
      <c r="AG320" s="1753" t="s">
        <v>628</v>
      </c>
      <c r="AH320" s="749" t="s">
        <v>612</v>
      </c>
      <c r="AI320" s="749">
        <v>0.4</v>
      </c>
      <c r="AJ320" s="749">
        <v>0.4</v>
      </c>
      <c r="AK320" s="750">
        <v>43297</v>
      </c>
      <c r="AL320" s="940">
        <v>43419</v>
      </c>
      <c r="AM320" s="1645">
        <v>400000000</v>
      </c>
      <c r="AN320" s="1645">
        <v>400000000</v>
      </c>
      <c r="AO320" s="68" t="s">
        <v>68</v>
      </c>
    </row>
    <row r="321" spans="1:45" ht="35.1" customHeight="1" thickBot="1" x14ac:dyDescent="0.3">
      <c r="A321" s="892" t="s">
        <v>534</v>
      </c>
      <c r="B321" s="893" t="s">
        <v>751</v>
      </c>
      <c r="C321" s="1106" t="s">
        <v>752</v>
      </c>
      <c r="D321" s="55">
        <v>261</v>
      </c>
      <c r="E321" s="57" t="s">
        <v>796</v>
      </c>
      <c r="F321" s="57" t="s">
        <v>797</v>
      </c>
      <c r="G321" s="57">
        <v>17.5</v>
      </c>
      <c r="H321" s="57" t="s">
        <v>38</v>
      </c>
      <c r="I321" s="57">
        <v>17.5</v>
      </c>
      <c r="J321" s="59">
        <v>3.63</v>
      </c>
      <c r="K321" s="60">
        <f t="shared" si="36"/>
        <v>0</v>
      </c>
      <c r="L321" s="61"/>
      <c r="M321" s="62"/>
      <c r="N321" s="62"/>
      <c r="O321" s="942"/>
      <c r="P321" s="62"/>
      <c r="Q321" s="942"/>
      <c r="R321" s="942"/>
      <c r="S321" s="63"/>
      <c r="T321" s="60">
        <f t="shared" si="35"/>
        <v>0</v>
      </c>
      <c r="U321" s="61"/>
      <c r="V321" s="62"/>
      <c r="W321" s="62"/>
      <c r="X321" s="942"/>
      <c r="Y321" s="62"/>
      <c r="Z321" s="942"/>
      <c r="AA321" s="942"/>
      <c r="AB321" s="63"/>
      <c r="AC321" s="63"/>
      <c r="AD321" s="63"/>
      <c r="AE321" s="63"/>
      <c r="AF321" s="939">
        <v>5</v>
      </c>
      <c r="AG321" s="1753" t="s">
        <v>802</v>
      </c>
      <c r="AH321" s="749" t="s">
        <v>73</v>
      </c>
      <c r="AI321" s="749">
        <v>100</v>
      </c>
      <c r="AJ321" s="749">
        <v>100</v>
      </c>
      <c r="AK321" s="750">
        <v>43235</v>
      </c>
      <c r="AL321" s="940">
        <v>43419</v>
      </c>
      <c r="AM321" s="1645">
        <v>279657803</v>
      </c>
      <c r="AN321" s="1645">
        <v>279657803</v>
      </c>
      <c r="AO321" s="449" t="s">
        <v>68</v>
      </c>
    </row>
    <row r="322" spans="1:45" ht="35.1" customHeight="1" thickBot="1" x14ac:dyDescent="0.3">
      <c r="A322" s="835" t="s">
        <v>534</v>
      </c>
      <c r="B322" s="836" t="s">
        <v>751</v>
      </c>
      <c r="C322" s="858" t="s">
        <v>752</v>
      </c>
      <c r="D322" s="163">
        <v>262</v>
      </c>
      <c r="E322" s="421" t="s">
        <v>803</v>
      </c>
      <c r="F322" s="421" t="s">
        <v>804</v>
      </c>
      <c r="G322" s="421">
        <v>0</v>
      </c>
      <c r="H322" s="421" t="s">
        <v>38</v>
      </c>
      <c r="I322" s="421">
        <v>50</v>
      </c>
      <c r="J322" s="166"/>
      <c r="K322" s="167">
        <f t="shared" si="36"/>
        <v>0</v>
      </c>
      <c r="L322" s="182"/>
      <c r="M322" s="183"/>
      <c r="N322" s="183"/>
      <c r="O322" s="859"/>
      <c r="P322" s="183"/>
      <c r="Q322" s="859"/>
      <c r="R322" s="859"/>
      <c r="S322" s="185"/>
      <c r="T322" s="167">
        <f t="shared" si="35"/>
        <v>0</v>
      </c>
      <c r="U322" s="182"/>
      <c r="V322" s="183"/>
      <c r="W322" s="183"/>
      <c r="X322" s="859"/>
      <c r="Y322" s="183"/>
      <c r="Z322" s="859"/>
      <c r="AA322" s="859"/>
      <c r="AB322" s="185"/>
      <c r="AC322" s="185"/>
      <c r="AD322" s="185"/>
      <c r="AE322" s="185"/>
      <c r="AF322" s="174">
        <v>1</v>
      </c>
      <c r="AG322" s="1751" t="s">
        <v>805</v>
      </c>
      <c r="AH322" s="176" t="s">
        <v>40</v>
      </c>
      <c r="AI322" s="176">
        <v>100</v>
      </c>
      <c r="AJ322" s="176">
        <v>100</v>
      </c>
      <c r="AK322" s="177">
        <v>43101</v>
      </c>
      <c r="AL322" s="177">
        <v>43465</v>
      </c>
      <c r="AM322" s="1634">
        <v>0</v>
      </c>
      <c r="AN322" s="1634"/>
      <c r="AO322" s="270" t="s">
        <v>68</v>
      </c>
    </row>
    <row r="323" spans="1:45" ht="35.1" customHeight="1" thickBot="1" x14ac:dyDescent="0.3">
      <c r="A323" s="835" t="s">
        <v>534</v>
      </c>
      <c r="B323" s="836" t="s">
        <v>751</v>
      </c>
      <c r="C323" s="858" t="s">
        <v>752</v>
      </c>
      <c r="D323" s="163">
        <v>263</v>
      </c>
      <c r="E323" s="421" t="s">
        <v>806</v>
      </c>
      <c r="F323" s="421" t="s">
        <v>807</v>
      </c>
      <c r="G323" s="421">
        <v>0</v>
      </c>
      <c r="H323" s="421" t="s">
        <v>38</v>
      </c>
      <c r="I323" s="421">
        <v>1</v>
      </c>
      <c r="J323" s="166"/>
      <c r="K323" s="167">
        <f t="shared" si="36"/>
        <v>0</v>
      </c>
      <c r="L323" s="182"/>
      <c r="M323" s="183"/>
      <c r="N323" s="183"/>
      <c r="O323" s="859"/>
      <c r="P323" s="183"/>
      <c r="Q323" s="859"/>
      <c r="R323" s="859"/>
      <c r="S323" s="185"/>
      <c r="T323" s="167">
        <f t="shared" si="35"/>
        <v>0</v>
      </c>
      <c r="U323" s="182"/>
      <c r="V323" s="183"/>
      <c r="W323" s="183"/>
      <c r="X323" s="859"/>
      <c r="Y323" s="183"/>
      <c r="Z323" s="859"/>
      <c r="AA323" s="859"/>
      <c r="AB323" s="185"/>
      <c r="AC323" s="185"/>
      <c r="AD323" s="185"/>
      <c r="AE323" s="185"/>
      <c r="AF323" s="174">
        <v>1</v>
      </c>
      <c r="AG323" s="1751" t="s">
        <v>805</v>
      </c>
      <c r="AH323" s="176" t="s">
        <v>40</v>
      </c>
      <c r="AI323" s="176">
        <v>100</v>
      </c>
      <c r="AJ323" s="176">
        <v>100</v>
      </c>
      <c r="AK323" s="177">
        <v>43101</v>
      </c>
      <c r="AL323" s="177">
        <v>43465</v>
      </c>
      <c r="AM323" s="1634"/>
      <c r="AN323" s="1634"/>
      <c r="AO323" s="178" t="s">
        <v>68</v>
      </c>
    </row>
    <row r="324" spans="1:45" ht="35.1" customHeight="1" thickBot="1" x14ac:dyDescent="0.3">
      <c r="A324" s="1109" t="s">
        <v>534</v>
      </c>
      <c r="B324" s="1110" t="s">
        <v>751</v>
      </c>
      <c r="C324" s="1111" t="s">
        <v>752</v>
      </c>
      <c r="D324" s="255">
        <v>264</v>
      </c>
      <c r="E324" s="1041" t="s">
        <v>808</v>
      </c>
      <c r="F324" s="1041" t="s">
        <v>809</v>
      </c>
      <c r="G324" s="1041">
        <v>0</v>
      </c>
      <c r="H324" s="1041" t="s">
        <v>38</v>
      </c>
      <c r="I324" s="1041">
        <v>1</v>
      </c>
      <c r="J324" s="278"/>
      <c r="K324" s="260">
        <f t="shared" si="36"/>
        <v>0</v>
      </c>
      <c r="L324" s="261"/>
      <c r="M324" s="262"/>
      <c r="N324" s="262"/>
      <c r="O324" s="1132"/>
      <c r="P324" s="262"/>
      <c r="Q324" s="1132"/>
      <c r="R324" s="1132"/>
      <c r="S324" s="264"/>
      <c r="T324" s="260">
        <f t="shared" si="35"/>
        <v>0</v>
      </c>
      <c r="U324" s="261"/>
      <c r="V324" s="262"/>
      <c r="W324" s="262"/>
      <c r="X324" s="1132"/>
      <c r="Y324" s="262"/>
      <c r="Z324" s="1132"/>
      <c r="AA324" s="1132"/>
      <c r="AB324" s="264"/>
      <c r="AC324" s="264"/>
      <c r="AD324" s="264"/>
      <c r="AE324" s="264"/>
      <c r="AF324" s="281">
        <v>1</v>
      </c>
      <c r="AG324" s="1772" t="s">
        <v>805</v>
      </c>
      <c r="AH324" s="539" t="s">
        <v>40</v>
      </c>
      <c r="AI324" s="539">
        <v>100</v>
      </c>
      <c r="AJ324" s="539">
        <v>100</v>
      </c>
      <c r="AK324" s="723">
        <v>43101</v>
      </c>
      <c r="AL324" s="723">
        <v>43465</v>
      </c>
      <c r="AM324" s="1638"/>
      <c r="AN324" s="1638"/>
      <c r="AO324" s="335" t="s">
        <v>68</v>
      </c>
    </row>
    <row r="325" spans="1:45" ht="35.1" customHeight="1" thickBot="1" x14ac:dyDescent="0.3">
      <c r="A325" s="835" t="s">
        <v>534</v>
      </c>
      <c r="B325" s="836" t="s">
        <v>751</v>
      </c>
      <c r="C325" s="858" t="s">
        <v>752</v>
      </c>
      <c r="D325" s="163">
        <v>265</v>
      </c>
      <c r="E325" s="421" t="s">
        <v>810</v>
      </c>
      <c r="F325" s="421" t="s">
        <v>811</v>
      </c>
      <c r="G325" s="421">
        <v>0</v>
      </c>
      <c r="H325" s="421" t="s">
        <v>38</v>
      </c>
      <c r="I325" s="421">
        <v>50</v>
      </c>
      <c r="J325" s="166"/>
      <c r="K325" s="167">
        <f t="shared" si="36"/>
        <v>0</v>
      </c>
      <c r="L325" s="182"/>
      <c r="M325" s="183"/>
      <c r="N325" s="183"/>
      <c r="O325" s="1069"/>
      <c r="P325" s="183"/>
      <c r="Q325" s="1069"/>
      <c r="R325" s="1069"/>
      <c r="S325" s="185"/>
      <c r="T325" s="167">
        <f t="shared" si="35"/>
        <v>0</v>
      </c>
      <c r="U325" s="182"/>
      <c r="V325" s="183"/>
      <c r="W325" s="183"/>
      <c r="X325" s="1069"/>
      <c r="Y325" s="183"/>
      <c r="Z325" s="1069"/>
      <c r="AA325" s="1069"/>
      <c r="AB325" s="185"/>
      <c r="AC325" s="185"/>
      <c r="AD325" s="185"/>
      <c r="AE325" s="185"/>
      <c r="AF325" s="174">
        <v>1</v>
      </c>
      <c r="AG325" s="1751" t="s">
        <v>805</v>
      </c>
      <c r="AH325" s="176" t="s">
        <v>40</v>
      </c>
      <c r="AI325" s="176">
        <v>100</v>
      </c>
      <c r="AJ325" s="176">
        <v>100</v>
      </c>
      <c r="AK325" s="177">
        <v>43101</v>
      </c>
      <c r="AL325" s="177">
        <v>43465</v>
      </c>
      <c r="AM325" s="1634"/>
      <c r="AN325" s="1634"/>
      <c r="AO325" s="178" t="s">
        <v>68</v>
      </c>
    </row>
    <row r="326" spans="1:45" ht="35.1" customHeight="1" x14ac:dyDescent="0.25">
      <c r="A326" s="990" t="s">
        <v>534</v>
      </c>
      <c r="B326" s="991" t="s">
        <v>812</v>
      </c>
      <c r="C326" s="1133" t="s">
        <v>813</v>
      </c>
      <c r="D326" s="434">
        <v>267</v>
      </c>
      <c r="E326" s="436" t="s">
        <v>814</v>
      </c>
      <c r="F326" s="436" t="s">
        <v>815</v>
      </c>
      <c r="G326" s="994">
        <v>0</v>
      </c>
      <c r="H326" s="994" t="s">
        <v>38</v>
      </c>
      <c r="I326" s="994">
        <v>1</v>
      </c>
      <c r="J326" s="438">
        <v>0.33</v>
      </c>
      <c r="K326" s="439">
        <f>+L326+M326+N326+O326+P326+Q326+R326+S326</f>
        <v>530042875</v>
      </c>
      <c r="L326" s="39">
        <v>530042875</v>
      </c>
      <c r="M326" s="868"/>
      <c r="N326" s="868"/>
      <c r="O326" s="868"/>
      <c r="P326" s="868"/>
      <c r="Q326" s="868"/>
      <c r="R326" s="868"/>
      <c r="S326" s="868"/>
      <c r="T326" s="439">
        <f t="shared" ref="T326:T348" si="37">+U326+V326+W326+X326+Y326+Z326+AA326+AB326</f>
        <v>522465894.49000001</v>
      </c>
      <c r="U326" s="960">
        <v>522465894.49000001</v>
      </c>
      <c r="V326" s="960"/>
      <c r="W326" s="960"/>
      <c r="X326" s="960"/>
      <c r="Y326" s="960"/>
      <c r="Z326" s="960"/>
      <c r="AA326" s="960"/>
      <c r="AB326" s="960"/>
      <c r="AC326" s="960"/>
      <c r="AD326" s="960"/>
      <c r="AE326" s="960"/>
      <c r="AF326" s="555">
        <v>1</v>
      </c>
      <c r="AG326" s="1750" t="s">
        <v>816</v>
      </c>
      <c r="AH326" s="555" t="s">
        <v>40</v>
      </c>
      <c r="AI326" s="1134">
        <v>100</v>
      </c>
      <c r="AJ326" s="1134">
        <v>100</v>
      </c>
      <c r="AK326" s="448">
        <v>43133</v>
      </c>
      <c r="AL326" s="448">
        <v>43454</v>
      </c>
      <c r="AM326" s="1675">
        <v>73840000</v>
      </c>
      <c r="AN326" s="1675">
        <v>73840000</v>
      </c>
      <c r="AO326" s="48" t="s">
        <v>42</v>
      </c>
    </row>
    <row r="327" spans="1:45" ht="35.1" customHeight="1" x14ac:dyDescent="0.25">
      <c r="A327" s="982" t="s">
        <v>534</v>
      </c>
      <c r="B327" s="983" t="s">
        <v>812</v>
      </c>
      <c r="C327" s="1036" t="s">
        <v>813</v>
      </c>
      <c r="D327" s="55">
        <v>267</v>
      </c>
      <c r="E327" s="57" t="s">
        <v>814</v>
      </c>
      <c r="F327" s="57" t="s">
        <v>815</v>
      </c>
      <c r="G327" s="896">
        <v>0</v>
      </c>
      <c r="H327" s="896" t="s">
        <v>38</v>
      </c>
      <c r="I327" s="896">
        <v>1</v>
      </c>
      <c r="J327" s="452">
        <v>0.33</v>
      </c>
      <c r="K327" s="60">
        <v>0</v>
      </c>
      <c r="L327" s="61">
        <v>0</v>
      </c>
      <c r="M327" s="62">
        <v>0</v>
      </c>
      <c r="N327" s="62">
        <v>0</v>
      </c>
      <c r="O327" s="942"/>
      <c r="P327" s="62">
        <v>0</v>
      </c>
      <c r="Q327" s="942"/>
      <c r="R327" s="942"/>
      <c r="S327" s="63">
        <v>0</v>
      </c>
      <c r="T327" s="60">
        <f t="shared" si="37"/>
        <v>0</v>
      </c>
      <c r="U327" s="61"/>
      <c r="V327" s="62"/>
      <c r="W327" s="62"/>
      <c r="X327" s="942"/>
      <c r="Y327" s="62"/>
      <c r="Z327" s="942"/>
      <c r="AA327" s="942"/>
      <c r="AB327" s="63"/>
      <c r="AC327" s="63"/>
      <c r="AD327" s="63"/>
      <c r="AE327" s="63"/>
      <c r="AF327" s="981">
        <v>2</v>
      </c>
      <c r="AG327" s="1756" t="s">
        <v>817</v>
      </c>
      <c r="AH327" s="981" t="s">
        <v>53</v>
      </c>
      <c r="AI327" s="981">
        <v>1</v>
      </c>
      <c r="AJ327" s="981">
        <v>1</v>
      </c>
      <c r="AK327" s="1027">
        <v>43101</v>
      </c>
      <c r="AL327" s="1027">
        <v>43465</v>
      </c>
      <c r="AM327" s="1647">
        <v>43073084</v>
      </c>
      <c r="AN327" s="1647">
        <v>43073084</v>
      </c>
      <c r="AO327" s="68" t="s">
        <v>42</v>
      </c>
    </row>
    <row r="328" spans="1:45" ht="35.1" customHeight="1" x14ac:dyDescent="0.25">
      <c r="A328" s="982" t="s">
        <v>534</v>
      </c>
      <c r="B328" s="983" t="s">
        <v>812</v>
      </c>
      <c r="C328" s="1036" t="s">
        <v>813</v>
      </c>
      <c r="D328" s="55">
        <v>267</v>
      </c>
      <c r="E328" s="57" t="s">
        <v>814</v>
      </c>
      <c r="F328" s="57" t="s">
        <v>815</v>
      </c>
      <c r="G328" s="896">
        <v>0</v>
      </c>
      <c r="H328" s="896" t="s">
        <v>38</v>
      </c>
      <c r="I328" s="896">
        <v>1</v>
      </c>
      <c r="J328" s="452">
        <v>0.33</v>
      </c>
      <c r="K328" s="60">
        <v>0</v>
      </c>
      <c r="L328" s="61">
        <v>0</v>
      </c>
      <c r="M328" s="62">
        <v>0</v>
      </c>
      <c r="N328" s="62">
        <v>0</v>
      </c>
      <c r="O328" s="942"/>
      <c r="P328" s="62">
        <v>0</v>
      </c>
      <c r="Q328" s="942"/>
      <c r="R328" s="942"/>
      <c r="S328" s="63">
        <v>0</v>
      </c>
      <c r="T328" s="60">
        <f t="shared" si="37"/>
        <v>0</v>
      </c>
      <c r="U328" s="61"/>
      <c r="V328" s="62"/>
      <c r="W328" s="62"/>
      <c r="X328" s="942"/>
      <c r="Y328" s="62"/>
      <c r="Z328" s="942"/>
      <c r="AA328" s="942"/>
      <c r="AB328" s="63"/>
      <c r="AC328" s="63"/>
      <c r="AD328" s="63"/>
      <c r="AE328" s="63"/>
      <c r="AF328" s="981">
        <v>3</v>
      </c>
      <c r="AG328" s="1756" t="s">
        <v>818</v>
      </c>
      <c r="AH328" s="981" t="s">
        <v>53</v>
      </c>
      <c r="AI328" s="981">
        <v>1</v>
      </c>
      <c r="AJ328" s="981">
        <v>1</v>
      </c>
      <c r="AK328" s="1027">
        <v>43101</v>
      </c>
      <c r="AL328" s="1027">
        <v>43465</v>
      </c>
      <c r="AM328" s="1647">
        <v>111367294</v>
      </c>
      <c r="AN328" s="1647">
        <v>111367294</v>
      </c>
      <c r="AO328" s="68" t="s">
        <v>42</v>
      </c>
    </row>
    <row r="329" spans="1:45" ht="35.1" customHeight="1" x14ac:dyDescent="0.25">
      <c r="A329" s="982" t="s">
        <v>534</v>
      </c>
      <c r="B329" s="983" t="s">
        <v>819</v>
      </c>
      <c r="C329" s="1036" t="s">
        <v>813</v>
      </c>
      <c r="D329" s="55">
        <v>267</v>
      </c>
      <c r="E329" s="57" t="s">
        <v>814</v>
      </c>
      <c r="F329" s="57" t="s">
        <v>815</v>
      </c>
      <c r="G329" s="896">
        <v>1</v>
      </c>
      <c r="H329" s="896" t="s">
        <v>38</v>
      </c>
      <c r="I329" s="896">
        <v>2</v>
      </c>
      <c r="J329" s="452">
        <v>0.33</v>
      </c>
      <c r="K329" s="60">
        <v>0</v>
      </c>
      <c r="L329" s="61">
        <v>0</v>
      </c>
      <c r="M329" s="62">
        <v>0</v>
      </c>
      <c r="N329" s="62">
        <v>0</v>
      </c>
      <c r="O329" s="942"/>
      <c r="P329" s="62">
        <v>0</v>
      </c>
      <c r="Q329" s="942"/>
      <c r="R329" s="942"/>
      <c r="S329" s="63">
        <v>0</v>
      </c>
      <c r="T329" s="60">
        <f t="shared" si="37"/>
        <v>0</v>
      </c>
      <c r="U329" s="61"/>
      <c r="V329" s="62"/>
      <c r="W329" s="62"/>
      <c r="X329" s="942"/>
      <c r="Y329" s="62"/>
      <c r="Z329" s="942"/>
      <c r="AA329" s="942"/>
      <c r="AB329" s="63"/>
      <c r="AC329" s="63"/>
      <c r="AD329" s="63"/>
      <c r="AE329" s="63"/>
      <c r="AF329" s="981">
        <v>4</v>
      </c>
      <c r="AG329" s="1756" t="s">
        <v>820</v>
      </c>
      <c r="AH329" s="981" t="s">
        <v>53</v>
      </c>
      <c r="AI329" s="981">
        <v>5</v>
      </c>
      <c r="AJ329" s="981">
        <v>0</v>
      </c>
      <c r="AK329" s="1027">
        <v>43101</v>
      </c>
      <c r="AL329" s="1027">
        <v>43465</v>
      </c>
      <c r="AM329" s="1647"/>
      <c r="AN329" s="1647">
        <v>0</v>
      </c>
      <c r="AO329" s="68" t="s">
        <v>42</v>
      </c>
    </row>
    <row r="330" spans="1:45" ht="35.1" customHeight="1" x14ac:dyDescent="0.25">
      <c r="A330" s="982" t="s">
        <v>534</v>
      </c>
      <c r="B330" s="983" t="s">
        <v>812</v>
      </c>
      <c r="C330" s="1036" t="s">
        <v>813</v>
      </c>
      <c r="D330" s="55">
        <v>267</v>
      </c>
      <c r="E330" s="57" t="s">
        <v>814</v>
      </c>
      <c r="F330" s="57" t="s">
        <v>815</v>
      </c>
      <c r="G330" s="896">
        <v>0</v>
      </c>
      <c r="H330" s="896" t="s">
        <v>38</v>
      </c>
      <c r="I330" s="896">
        <v>1</v>
      </c>
      <c r="J330" s="452">
        <v>0.33</v>
      </c>
      <c r="K330" s="60">
        <v>0</v>
      </c>
      <c r="L330" s="61">
        <v>0</v>
      </c>
      <c r="M330" s="62">
        <v>0</v>
      </c>
      <c r="N330" s="62">
        <v>0</v>
      </c>
      <c r="O330" s="942"/>
      <c r="P330" s="62">
        <v>0</v>
      </c>
      <c r="Q330" s="942"/>
      <c r="R330" s="942"/>
      <c r="S330" s="63">
        <v>0</v>
      </c>
      <c r="T330" s="60">
        <f t="shared" si="37"/>
        <v>0</v>
      </c>
      <c r="U330" s="61"/>
      <c r="V330" s="62"/>
      <c r="W330" s="62"/>
      <c r="X330" s="942"/>
      <c r="Y330" s="62"/>
      <c r="Z330" s="942"/>
      <c r="AA330" s="942"/>
      <c r="AB330" s="63"/>
      <c r="AC330" s="63"/>
      <c r="AD330" s="63"/>
      <c r="AE330" s="63"/>
      <c r="AF330" s="981">
        <v>5</v>
      </c>
      <c r="AG330" s="1756" t="s">
        <v>821</v>
      </c>
      <c r="AH330" s="981" t="s">
        <v>53</v>
      </c>
      <c r="AI330" s="981">
        <v>4</v>
      </c>
      <c r="AJ330" s="981">
        <v>1</v>
      </c>
      <c r="AK330" s="1027">
        <v>43101</v>
      </c>
      <c r="AL330" s="1027">
        <v>43465</v>
      </c>
      <c r="AM330" s="1647">
        <v>115868515</v>
      </c>
      <c r="AN330" s="1647">
        <v>115868515</v>
      </c>
      <c r="AO330" s="68" t="s">
        <v>42</v>
      </c>
    </row>
    <row r="331" spans="1:45" ht="35.1" customHeight="1" x14ac:dyDescent="0.25">
      <c r="A331" s="982" t="s">
        <v>534</v>
      </c>
      <c r="B331" s="983" t="s">
        <v>812</v>
      </c>
      <c r="C331" s="1036" t="s">
        <v>813</v>
      </c>
      <c r="D331" s="55">
        <v>267</v>
      </c>
      <c r="E331" s="57" t="s">
        <v>814</v>
      </c>
      <c r="F331" s="57" t="s">
        <v>815</v>
      </c>
      <c r="G331" s="896">
        <v>0</v>
      </c>
      <c r="H331" s="896" t="s">
        <v>38</v>
      </c>
      <c r="I331" s="896">
        <v>1</v>
      </c>
      <c r="J331" s="452">
        <v>0.33</v>
      </c>
      <c r="K331" s="60">
        <v>0</v>
      </c>
      <c r="L331" s="61">
        <v>0</v>
      </c>
      <c r="M331" s="62">
        <v>0</v>
      </c>
      <c r="N331" s="62">
        <v>0</v>
      </c>
      <c r="O331" s="942"/>
      <c r="P331" s="62">
        <v>0</v>
      </c>
      <c r="Q331" s="942"/>
      <c r="R331" s="942"/>
      <c r="S331" s="63">
        <v>0</v>
      </c>
      <c r="T331" s="60">
        <f t="shared" si="37"/>
        <v>0</v>
      </c>
      <c r="U331" s="61"/>
      <c r="V331" s="62"/>
      <c r="W331" s="62"/>
      <c r="X331" s="942"/>
      <c r="Y331" s="62"/>
      <c r="Z331" s="942"/>
      <c r="AA331" s="942"/>
      <c r="AB331" s="63"/>
      <c r="AC331" s="63"/>
      <c r="AD331" s="63"/>
      <c r="AE331" s="63"/>
      <c r="AF331" s="981">
        <v>6</v>
      </c>
      <c r="AG331" s="1756" t="s">
        <v>822</v>
      </c>
      <c r="AH331" s="981" t="s">
        <v>53</v>
      </c>
      <c r="AI331" s="981">
        <v>250</v>
      </c>
      <c r="AJ331" s="1135">
        <v>250</v>
      </c>
      <c r="AK331" s="1136">
        <v>43101</v>
      </c>
      <c r="AL331" s="1136">
        <v>43465</v>
      </c>
      <c r="AM331" s="1632">
        <v>50058881.999999993</v>
      </c>
      <c r="AN331" s="1653">
        <v>42481901.490000002</v>
      </c>
      <c r="AO331" s="68" t="s">
        <v>42</v>
      </c>
    </row>
    <row r="332" spans="1:45" ht="35.1" customHeight="1" x14ac:dyDescent="0.25">
      <c r="A332" s="982" t="s">
        <v>534</v>
      </c>
      <c r="B332" s="983" t="s">
        <v>819</v>
      </c>
      <c r="C332" s="1036" t="s">
        <v>813</v>
      </c>
      <c r="D332" s="55">
        <v>267</v>
      </c>
      <c r="E332" s="57" t="s">
        <v>814</v>
      </c>
      <c r="F332" s="57" t="s">
        <v>815</v>
      </c>
      <c r="G332" s="896">
        <v>1</v>
      </c>
      <c r="H332" s="896" t="s">
        <v>38</v>
      </c>
      <c r="I332" s="896">
        <v>2</v>
      </c>
      <c r="J332" s="452">
        <v>0.33</v>
      </c>
      <c r="K332" s="60">
        <v>0</v>
      </c>
      <c r="L332" s="61">
        <v>0</v>
      </c>
      <c r="M332" s="62">
        <v>0</v>
      </c>
      <c r="N332" s="62">
        <v>0</v>
      </c>
      <c r="O332" s="942"/>
      <c r="P332" s="62">
        <v>0</v>
      </c>
      <c r="Q332" s="942"/>
      <c r="R332" s="942"/>
      <c r="S332" s="63">
        <v>0</v>
      </c>
      <c r="T332" s="60">
        <f t="shared" si="37"/>
        <v>0</v>
      </c>
      <c r="U332" s="61"/>
      <c r="V332" s="62"/>
      <c r="W332" s="62"/>
      <c r="X332" s="942"/>
      <c r="Y332" s="62"/>
      <c r="Z332" s="942"/>
      <c r="AA332" s="942"/>
      <c r="AB332" s="63"/>
      <c r="AC332" s="63"/>
      <c r="AD332" s="63"/>
      <c r="AE332" s="1137"/>
      <c r="AF332" s="981">
        <v>7</v>
      </c>
      <c r="AG332" s="1756" t="s">
        <v>823</v>
      </c>
      <c r="AH332" s="981" t="s">
        <v>53</v>
      </c>
      <c r="AI332" s="981">
        <v>1</v>
      </c>
      <c r="AJ332" s="981">
        <v>1</v>
      </c>
      <c r="AK332" s="1027">
        <v>43101</v>
      </c>
      <c r="AL332" s="1027">
        <v>43465</v>
      </c>
      <c r="AM332" s="1632">
        <v>91939400</v>
      </c>
      <c r="AN332" s="1632">
        <v>91939400</v>
      </c>
      <c r="AO332" s="68" t="s">
        <v>42</v>
      </c>
    </row>
    <row r="333" spans="1:45" ht="35.1" customHeight="1" x14ac:dyDescent="0.25">
      <c r="A333" s="982" t="s">
        <v>534</v>
      </c>
      <c r="B333" s="983" t="s">
        <v>819</v>
      </c>
      <c r="C333" s="1036" t="s">
        <v>813</v>
      </c>
      <c r="D333" s="55">
        <v>267</v>
      </c>
      <c r="E333" s="57" t="s">
        <v>814</v>
      </c>
      <c r="F333" s="57" t="s">
        <v>815</v>
      </c>
      <c r="G333" s="896">
        <v>1</v>
      </c>
      <c r="H333" s="896" t="s">
        <v>38</v>
      </c>
      <c r="I333" s="896">
        <v>2</v>
      </c>
      <c r="J333" s="452">
        <v>0.33</v>
      </c>
      <c r="K333" s="60">
        <v>0</v>
      </c>
      <c r="L333" s="61">
        <v>0</v>
      </c>
      <c r="M333" s="62">
        <v>0</v>
      </c>
      <c r="N333" s="62">
        <v>0</v>
      </c>
      <c r="O333" s="942"/>
      <c r="P333" s="62">
        <v>0</v>
      </c>
      <c r="Q333" s="942"/>
      <c r="R333" s="942"/>
      <c r="S333" s="63">
        <v>0</v>
      </c>
      <c r="T333" s="60">
        <f t="shared" si="37"/>
        <v>0</v>
      </c>
      <c r="U333" s="61"/>
      <c r="V333" s="62"/>
      <c r="W333" s="62"/>
      <c r="X333" s="942"/>
      <c r="Y333" s="62"/>
      <c r="Z333" s="942"/>
      <c r="AA333" s="942"/>
      <c r="AB333" s="63"/>
      <c r="AC333" s="63"/>
      <c r="AD333" s="63"/>
      <c r="AE333" s="63"/>
      <c r="AF333" s="981">
        <v>8</v>
      </c>
      <c r="AG333" s="1756" t="s">
        <v>824</v>
      </c>
      <c r="AH333" s="981" t="s">
        <v>53</v>
      </c>
      <c r="AI333" s="981">
        <v>2</v>
      </c>
      <c r="AJ333" s="981">
        <v>2</v>
      </c>
      <c r="AK333" s="1027">
        <v>43101</v>
      </c>
      <c r="AL333" s="1027">
        <v>43465</v>
      </c>
      <c r="AM333" s="1647">
        <v>9400000</v>
      </c>
      <c r="AN333" s="1647">
        <v>9400000</v>
      </c>
      <c r="AO333" s="68" t="s">
        <v>42</v>
      </c>
      <c r="AP333" s="1138"/>
      <c r="AQ333" s="1138"/>
      <c r="AR333" s="1138"/>
      <c r="AS333" s="1138"/>
    </row>
    <row r="334" spans="1:45" ht="35.1" customHeight="1" thickBot="1" x14ac:dyDescent="0.3">
      <c r="A334" s="821" t="s">
        <v>534</v>
      </c>
      <c r="B334" s="983" t="s">
        <v>819</v>
      </c>
      <c r="C334" s="1036" t="s">
        <v>813</v>
      </c>
      <c r="D334" s="55">
        <v>267</v>
      </c>
      <c r="E334" s="57" t="s">
        <v>814</v>
      </c>
      <c r="F334" s="74" t="s">
        <v>815</v>
      </c>
      <c r="G334" s="825">
        <v>1</v>
      </c>
      <c r="H334" s="825" t="s">
        <v>38</v>
      </c>
      <c r="I334" s="825">
        <v>2</v>
      </c>
      <c r="J334" s="826">
        <v>0.33</v>
      </c>
      <c r="K334" s="827">
        <v>0</v>
      </c>
      <c r="L334" s="80">
        <v>0</v>
      </c>
      <c r="M334" s="81">
        <v>0</v>
      </c>
      <c r="N334" s="81">
        <v>0</v>
      </c>
      <c r="O334" s="945"/>
      <c r="P334" s="81">
        <v>0</v>
      </c>
      <c r="Q334" s="945"/>
      <c r="R334" s="945"/>
      <c r="S334" s="82">
        <v>0</v>
      </c>
      <c r="T334" s="827">
        <f t="shared" si="37"/>
        <v>0</v>
      </c>
      <c r="U334" s="80"/>
      <c r="V334" s="81"/>
      <c r="W334" s="81"/>
      <c r="X334" s="945"/>
      <c r="Y334" s="81"/>
      <c r="Z334" s="945"/>
      <c r="AA334" s="945"/>
      <c r="AB334" s="82"/>
      <c r="AC334" s="82"/>
      <c r="AD334" s="82"/>
      <c r="AE334" s="82"/>
      <c r="AF334" s="831">
        <v>9</v>
      </c>
      <c r="AG334" s="1744" t="s">
        <v>825</v>
      </c>
      <c r="AH334" s="831" t="s">
        <v>40</v>
      </c>
      <c r="AI334" s="831">
        <v>100</v>
      </c>
      <c r="AJ334" s="831">
        <v>100</v>
      </c>
      <c r="AK334" s="1030">
        <v>43221</v>
      </c>
      <c r="AL334" s="1030">
        <v>43465</v>
      </c>
      <c r="AM334" s="1637">
        <v>34495700</v>
      </c>
      <c r="AN334" s="1637">
        <v>34495700</v>
      </c>
      <c r="AO334" s="87" t="s">
        <v>42</v>
      </c>
      <c r="AP334" s="1138"/>
      <c r="AQ334" s="1138"/>
      <c r="AR334" s="1138"/>
      <c r="AS334" s="1138"/>
    </row>
    <row r="335" spans="1:45" ht="35.1" customHeight="1" thickBot="1" x14ac:dyDescent="0.3">
      <c r="A335" s="986" t="s">
        <v>534</v>
      </c>
      <c r="B335" s="987" t="s">
        <v>812</v>
      </c>
      <c r="C335" s="1037" t="s">
        <v>813</v>
      </c>
      <c r="D335" s="163">
        <v>268</v>
      </c>
      <c r="E335" s="1075" t="s">
        <v>826</v>
      </c>
      <c r="F335" s="1075" t="s">
        <v>827</v>
      </c>
      <c r="G335" s="838" t="s">
        <v>178</v>
      </c>
      <c r="H335" s="838" t="s">
        <v>38</v>
      </c>
      <c r="I335" s="838">
        <v>8</v>
      </c>
      <c r="J335" s="522">
        <v>2</v>
      </c>
      <c r="K335" s="167">
        <v>0</v>
      </c>
      <c r="L335" s="182">
        <v>0</v>
      </c>
      <c r="M335" s="183">
        <v>0</v>
      </c>
      <c r="N335" s="183">
        <v>0</v>
      </c>
      <c r="O335" s="859"/>
      <c r="P335" s="183">
        <v>0</v>
      </c>
      <c r="Q335" s="859"/>
      <c r="R335" s="859"/>
      <c r="S335" s="185">
        <v>0</v>
      </c>
      <c r="T335" s="167">
        <f t="shared" si="37"/>
        <v>0</v>
      </c>
      <c r="U335" s="182"/>
      <c r="V335" s="183"/>
      <c r="W335" s="183"/>
      <c r="X335" s="859"/>
      <c r="Y335" s="183"/>
      <c r="Z335" s="859"/>
      <c r="AA335" s="859"/>
      <c r="AB335" s="185"/>
      <c r="AC335" s="185"/>
      <c r="AD335" s="185"/>
      <c r="AE335" s="185"/>
      <c r="AF335" s="560">
        <v>1</v>
      </c>
      <c r="AG335" s="1745" t="s">
        <v>828</v>
      </c>
      <c r="AH335" s="560" t="s">
        <v>53</v>
      </c>
      <c r="AI335" s="1139">
        <v>1</v>
      </c>
      <c r="AJ335" s="1139">
        <v>0</v>
      </c>
      <c r="AK335" s="430">
        <v>43133</v>
      </c>
      <c r="AL335" s="430">
        <v>43454</v>
      </c>
      <c r="AM335" s="1634"/>
      <c r="AN335" s="1634">
        <v>0</v>
      </c>
      <c r="AO335" s="178" t="s">
        <v>42</v>
      </c>
    </row>
    <row r="336" spans="1:45" ht="35.1" customHeight="1" thickBot="1" x14ac:dyDescent="0.3">
      <c r="A336" s="986" t="s">
        <v>534</v>
      </c>
      <c r="B336" s="987" t="s">
        <v>812</v>
      </c>
      <c r="C336" s="1037" t="s">
        <v>813</v>
      </c>
      <c r="D336" s="163">
        <v>269</v>
      </c>
      <c r="E336" s="1077" t="s">
        <v>829</v>
      </c>
      <c r="F336" s="1077" t="s">
        <v>771</v>
      </c>
      <c r="G336" s="1042" t="s">
        <v>178</v>
      </c>
      <c r="H336" s="1042" t="s">
        <v>38</v>
      </c>
      <c r="I336" s="1042">
        <v>4</v>
      </c>
      <c r="J336" s="259">
        <v>2</v>
      </c>
      <c r="K336" s="260">
        <v>0</v>
      </c>
      <c r="L336" s="261">
        <v>0</v>
      </c>
      <c r="M336" s="262">
        <v>0</v>
      </c>
      <c r="N336" s="262">
        <v>0</v>
      </c>
      <c r="O336" s="263"/>
      <c r="P336" s="262">
        <v>0</v>
      </c>
      <c r="Q336" s="263"/>
      <c r="R336" s="263"/>
      <c r="S336" s="715">
        <v>0</v>
      </c>
      <c r="T336" s="260">
        <f t="shared" si="37"/>
        <v>0</v>
      </c>
      <c r="U336" s="261"/>
      <c r="V336" s="262"/>
      <c r="W336" s="262"/>
      <c r="X336" s="263"/>
      <c r="Y336" s="262"/>
      <c r="Z336" s="263"/>
      <c r="AA336" s="263"/>
      <c r="AB336" s="264"/>
      <c r="AC336" s="264"/>
      <c r="AD336" s="264"/>
      <c r="AE336" s="264"/>
      <c r="AF336" s="1043">
        <v>2</v>
      </c>
      <c r="AG336" s="1764" t="s">
        <v>830</v>
      </c>
      <c r="AH336" s="1044" t="s">
        <v>53</v>
      </c>
      <c r="AI336" s="1140">
        <v>2</v>
      </c>
      <c r="AJ336" s="1140">
        <v>2</v>
      </c>
      <c r="AK336" s="543">
        <v>43133</v>
      </c>
      <c r="AL336" s="543">
        <v>43454</v>
      </c>
      <c r="AM336" s="1660">
        <v>0</v>
      </c>
      <c r="AN336" s="1661">
        <v>0</v>
      </c>
      <c r="AO336" s="270" t="s">
        <v>42</v>
      </c>
    </row>
    <row r="337" spans="1:41" ht="35.1" customHeight="1" thickBot="1" x14ac:dyDescent="0.3">
      <c r="A337" s="1141" t="s">
        <v>534</v>
      </c>
      <c r="B337" s="987" t="s">
        <v>812</v>
      </c>
      <c r="C337" s="1037" t="s">
        <v>813</v>
      </c>
      <c r="D337" s="163">
        <v>270</v>
      </c>
      <c r="E337" s="421" t="s">
        <v>831</v>
      </c>
      <c r="F337" s="421" t="s">
        <v>832</v>
      </c>
      <c r="G337" s="838">
        <v>0</v>
      </c>
      <c r="H337" s="838" t="s">
        <v>38</v>
      </c>
      <c r="I337" s="838">
        <v>1</v>
      </c>
      <c r="J337" s="522">
        <v>0.5</v>
      </c>
      <c r="K337" s="167">
        <v>0</v>
      </c>
      <c r="L337" s="182">
        <v>0</v>
      </c>
      <c r="M337" s="183">
        <v>0</v>
      </c>
      <c r="N337" s="183">
        <v>0</v>
      </c>
      <c r="O337" s="427"/>
      <c r="P337" s="183">
        <v>0</v>
      </c>
      <c r="Q337" s="427"/>
      <c r="R337" s="427"/>
      <c r="S337" s="523">
        <v>0</v>
      </c>
      <c r="T337" s="167">
        <f t="shared" si="37"/>
        <v>0</v>
      </c>
      <c r="U337" s="182"/>
      <c r="V337" s="183"/>
      <c r="W337" s="183"/>
      <c r="X337" s="427"/>
      <c r="Y337" s="183"/>
      <c r="Z337" s="427"/>
      <c r="AA337" s="427"/>
      <c r="AB337" s="185"/>
      <c r="AC337" s="185"/>
      <c r="AD337" s="185"/>
      <c r="AE337" s="185"/>
      <c r="AF337" s="1032">
        <v>1</v>
      </c>
      <c r="AG337" s="1745" t="s">
        <v>833</v>
      </c>
      <c r="AH337" s="1142" t="s">
        <v>53</v>
      </c>
      <c r="AI337" s="1143">
        <v>1</v>
      </c>
      <c r="AJ337" s="1143">
        <v>1</v>
      </c>
      <c r="AK337" s="1144">
        <v>43221</v>
      </c>
      <c r="AL337" s="1144">
        <v>43454</v>
      </c>
      <c r="AM337" s="1649">
        <v>0</v>
      </c>
      <c r="AN337" s="1650">
        <v>0</v>
      </c>
      <c r="AO337" s="178" t="s">
        <v>42</v>
      </c>
    </row>
    <row r="338" spans="1:41" ht="35.1" customHeight="1" thickBot="1" x14ac:dyDescent="0.3">
      <c r="A338" s="986" t="s">
        <v>534</v>
      </c>
      <c r="B338" s="987" t="s">
        <v>812</v>
      </c>
      <c r="C338" s="1037" t="s">
        <v>813</v>
      </c>
      <c r="D338" s="163">
        <v>271</v>
      </c>
      <c r="E338" s="421" t="s">
        <v>834</v>
      </c>
      <c r="F338" s="1041" t="s">
        <v>835</v>
      </c>
      <c r="G338" s="1042">
        <v>0</v>
      </c>
      <c r="H338" s="1042" t="s">
        <v>38</v>
      </c>
      <c r="I338" s="1042">
        <v>1</v>
      </c>
      <c r="J338" s="259">
        <v>0.3</v>
      </c>
      <c r="K338" s="260">
        <v>0</v>
      </c>
      <c r="L338" s="261">
        <v>0</v>
      </c>
      <c r="M338" s="262">
        <v>0</v>
      </c>
      <c r="N338" s="262">
        <v>0</v>
      </c>
      <c r="O338" s="974"/>
      <c r="P338" s="262">
        <v>0</v>
      </c>
      <c r="Q338" s="974"/>
      <c r="R338" s="974"/>
      <c r="S338" s="715">
        <v>0</v>
      </c>
      <c r="T338" s="260">
        <f t="shared" si="37"/>
        <v>0</v>
      </c>
      <c r="U338" s="261"/>
      <c r="V338" s="262"/>
      <c r="W338" s="262"/>
      <c r="X338" s="974"/>
      <c r="Y338" s="262"/>
      <c r="Z338" s="974"/>
      <c r="AA338" s="974"/>
      <c r="AB338" s="264"/>
      <c r="AC338" s="264"/>
      <c r="AD338" s="264"/>
      <c r="AE338" s="264"/>
      <c r="AF338" s="1043">
        <v>1</v>
      </c>
      <c r="AG338" s="1764" t="s">
        <v>836</v>
      </c>
      <c r="AH338" s="1145" t="s">
        <v>53</v>
      </c>
      <c r="AI338" s="1146">
        <v>1</v>
      </c>
      <c r="AJ338" s="1146">
        <v>0</v>
      </c>
      <c r="AK338" s="1147">
        <v>43221</v>
      </c>
      <c r="AL338" s="1147">
        <v>0</v>
      </c>
      <c r="AM338" s="1660">
        <v>0</v>
      </c>
      <c r="AN338" s="1661">
        <v>0</v>
      </c>
      <c r="AO338" s="270" t="s">
        <v>42</v>
      </c>
    </row>
    <row r="339" spans="1:41" ht="35.1" customHeight="1" thickBot="1" x14ac:dyDescent="0.3">
      <c r="A339" s="1148" t="s">
        <v>534</v>
      </c>
      <c r="B339" s="1039" t="s">
        <v>812</v>
      </c>
      <c r="C339" s="1040" t="s">
        <v>813</v>
      </c>
      <c r="D339" s="255">
        <v>272</v>
      </c>
      <c r="E339" s="1041" t="s">
        <v>837</v>
      </c>
      <c r="F339" s="1015" t="s">
        <v>838</v>
      </c>
      <c r="G339" s="847">
        <v>40</v>
      </c>
      <c r="H339" s="847" t="s">
        <v>38</v>
      </c>
      <c r="I339" s="847">
        <v>3</v>
      </c>
      <c r="J339" s="1016">
        <v>2</v>
      </c>
      <c r="K339" s="603">
        <v>0</v>
      </c>
      <c r="L339" s="605">
        <v>0</v>
      </c>
      <c r="M339" s="606">
        <v>0</v>
      </c>
      <c r="N339" s="606">
        <v>0</v>
      </c>
      <c r="O339" s="635"/>
      <c r="P339" s="606">
        <v>0</v>
      </c>
      <c r="Q339" s="635"/>
      <c r="R339" s="635"/>
      <c r="S339" s="1149">
        <v>0</v>
      </c>
      <c r="T339" s="603">
        <f t="shared" si="37"/>
        <v>0</v>
      </c>
      <c r="U339" s="605"/>
      <c r="V339" s="606"/>
      <c r="W339" s="606"/>
      <c r="X339" s="635"/>
      <c r="Y339" s="606"/>
      <c r="Z339" s="635"/>
      <c r="AA339" s="635"/>
      <c r="AB339" s="607"/>
      <c r="AC339" s="607"/>
      <c r="AD339" s="607"/>
      <c r="AE339" s="607"/>
      <c r="AF339" s="1150">
        <v>1</v>
      </c>
      <c r="AG339" s="1761" t="s">
        <v>839</v>
      </c>
      <c r="AH339" s="1019" t="s">
        <v>53</v>
      </c>
      <c r="AI339" s="1019">
        <v>1</v>
      </c>
      <c r="AJ339" s="1019">
        <v>1</v>
      </c>
      <c r="AK339" s="1151">
        <v>43221</v>
      </c>
      <c r="AL339" s="1151">
        <v>43454</v>
      </c>
      <c r="AM339" s="1688">
        <v>0</v>
      </c>
      <c r="AN339" s="1689">
        <v>0</v>
      </c>
      <c r="AO339" s="270" t="s">
        <v>42</v>
      </c>
    </row>
    <row r="340" spans="1:41" ht="35.1" customHeight="1" thickBot="1" x14ac:dyDescent="0.3">
      <c r="A340" s="986" t="s">
        <v>534</v>
      </c>
      <c r="B340" s="987" t="s">
        <v>812</v>
      </c>
      <c r="C340" s="1037" t="s">
        <v>813</v>
      </c>
      <c r="D340" s="163">
        <v>273</v>
      </c>
      <c r="E340" s="421" t="s">
        <v>840</v>
      </c>
      <c r="F340" s="421" t="s">
        <v>841</v>
      </c>
      <c r="G340" s="838">
        <v>0</v>
      </c>
      <c r="H340" s="838" t="s">
        <v>38</v>
      </c>
      <c r="I340" s="838">
        <v>10</v>
      </c>
      <c r="J340" s="522">
        <v>4</v>
      </c>
      <c r="K340" s="167">
        <v>0</v>
      </c>
      <c r="L340" s="182">
        <v>0</v>
      </c>
      <c r="M340" s="183">
        <v>0</v>
      </c>
      <c r="N340" s="183">
        <v>0</v>
      </c>
      <c r="O340" s="859"/>
      <c r="P340" s="183">
        <v>0</v>
      </c>
      <c r="Q340" s="859"/>
      <c r="R340" s="859"/>
      <c r="S340" s="185">
        <v>0</v>
      </c>
      <c r="T340" s="167">
        <f t="shared" si="37"/>
        <v>0</v>
      </c>
      <c r="U340" s="182"/>
      <c r="V340" s="183"/>
      <c r="W340" s="183"/>
      <c r="X340" s="859"/>
      <c r="Y340" s="183"/>
      <c r="Z340" s="859"/>
      <c r="AA340" s="859"/>
      <c r="AB340" s="185"/>
      <c r="AC340" s="185"/>
      <c r="AD340" s="185"/>
      <c r="AE340" s="185"/>
      <c r="AF340" s="560">
        <v>1</v>
      </c>
      <c r="AG340" s="1745" t="s">
        <v>842</v>
      </c>
      <c r="AH340" s="560" t="s">
        <v>53</v>
      </c>
      <c r="AI340" s="560">
        <v>4</v>
      </c>
      <c r="AJ340" s="560">
        <v>4</v>
      </c>
      <c r="AK340" s="1144">
        <v>43221</v>
      </c>
      <c r="AL340" s="1144">
        <v>43454</v>
      </c>
      <c r="AM340" s="1634">
        <v>0</v>
      </c>
      <c r="AN340" s="1634">
        <v>0</v>
      </c>
      <c r="AO340" s="178" t="s">
        <v>42</v>
      </c>
    </row>
    <row r="341" spans="1:41" ht="35.1" customHeight="1" thickBot="1" x14ac:dyDescent="0.3">
      <c r="A341" s="1038" t="s">
        <v>534</v>
      </c>
      <c r="B341" s="1070" t="s">
        <v>843</v>
      </c>
      <c r="C341" s="1071" t="s">
        <v>844</v>
      </c>
      <c r="D341" s="255">
        <v>276</v>
      </c>
      <c r="E341" s="1041" t="s">
        <v>845</v>
      </c>
      <c r="F341" s="1041" t="s">
        <v>846</v>
      </c>
      <c r="G341" s="1042">
        <v>0</v>
      </c>
      <c r="H341" s="1042" t="s">
        <v>38</v>
      </c>
      <c r="I341" s="1042">
        <v>1</v>
      </c>
      <c r="J341" s="278">
        <v>0.5</v>
      </c>
      <c r="K341" s="260">
        <f>+L341+M341+N341+O341+P341+Q341+R341+S341</f>
        <v>0</v>
      </c>
      <c r="L341" s="261">
        <v>0</v>
      </c>
      <c r="M341" s="262">
        <v>0</v>
      </c>
      <c r="N341" s="262">
        <v>0</v>
      </c>
      <c r="O341" s="1152"/>
      <c r="P341" s="262">
        <v>0</v>
      </c>
      <c r="Q341" s="1152"/>
      <c r="R341" s="1152"/>
      <c r="S341" s="264">
        <v>0</v>
      </c>
      <c r="T341" s="260">
        <f t="shared" si="37"/>
        <v>0</v>
      </c>
      <c r="U341" s="261"/>
      <c r="V341" s="262"/>
      <c r="W341" s="262"/>
      <c r="X341" s="1152"/>
      <c r="Y341" s="262"/>
      <c r="Z341" s="1152"/>
      <c r="AA341" s="1152"/>
      <c r="AB341" s="264"/>
      <c r="AC341" s="264"/>
      <c r="AD341" s="264"/>
      <c r="AE341" s="264"/>
      <c r="AF341" s="539">
        <v>1</v>
      </c>
      <c r="AG341" s="1764"/>
      <c r="AH341" s="541"/>
      <c r="AI341" s="542"/>
      <c r="AJ341" s="542"/>
      <c r="AK341" s="543"/>
      <c r="AL341" s="543"/>
      <c r="AM341" s="1638"/>
      <c r="AN341" s="1638"/>
      <c r="AO341" s="335" t="s">
        <v>159</v>
      </c>
    </row>
    <row r="342" spans="1:41" ht="35.1" customHeight="1" x14ac:dyDescent="0.25">
      <c r="A342" s="976" t="s">
        <v>534</v>
      </c>
      <c r="B342" s="1080" t="s">
        <v>843</v>
      </c>
      <c r="C342" s="978" t="s">
        <v>844</v>
      </c>
      <c r="D342" s="33">
        <v>277</v>
      </c>
      <c r="E342" s="35" t="s">
        <v>847</v>
      </c>
      <c r="F342" s="35" t="s">
        <v>848</v>
      </c>
      <c r="G342" s="881">
        <v>0</v>
      </c>
      <c r="H342" s="881" t="s">
        <v>38</v>
      </c>
      <c r="I342" s="881">
        <v>1</v>
      </c>
      <c r="J342" s="629">
        <v>0.25</v>
      </c>
      <c r="K342" s="38">
        <f>+L342+M342+N342+O342+P342+Q342+R342+S342</f>
        <v>34620000</v>
      </c>
      <c r="L342" s="1020">
        <v>34620000</v>
      </c>
      <c r="M342" s="1022"/>
      <c r="N342" s="1022"/>
      <c r="O342" s="1022"/>
      <c r="P342" s="1022"/>
      <c r="Q342" s="1022"/>
      <c r="R342" s="1022"/>
      <c r="S342" s="1022"/>
      <c r="T342" s="38">
        <f t="shared" si="37"/>
        <v>34620000</v>
      </c>
      <c r="U342" s="1023">
        <v>34620000</v>
      </c>
      <c r="V342" s="1023"/>
      <c r="W342" s="1023"/>
      <c r="X342" s="1023"/>
      <c r="Y342" s="1023"/>
      <c r="Z342" s="1023"/>
      <c r="AA342" s="1023"/>
      <c r="AB342" s="1023"/>
      <c r="AC342" s="1023"/>
      <c r="AD342" s="1023"/>
      <c r="AE342" s="1023"/>
      <c r="AF342" s="316">
        <v>1</v>
      </c>
      <c r="AG342" s="1760" t="s">
        <v>849</v>
      </c>
      <c r="AH342" s="316" t="s">
        <v>40</v>
      </c>
      <c r="AI342" s="316">
        <v>100</v>
      </c>
      <c r="AJ342" s="316">
        <v>100</v>
      </c>
      <c r="AK342" s="1153">
        <v>43122</v>
      </c>
      <c r="AL342" s="1153">
        <v>43303</v>
      </c>
      <c r="AM342" s="1642">
        <v>34620000</v>
      </c>
      <c r="AN342" s="1642">
        <v>34620000</v>
      </c>
      <c r="AO342" s="48" t="s">
        <v>42</v>
      </c>
    </row>
    <row r="343" spans="1:41" ht="35.1" customHeight="1" thickBot="1" x14ac:dyDescent="0.3">
      <c r="A343" s="997" t="s">
        <v>534</v>
      </c>
      <c r="B343" s="1083" t="s">
        <v>843</v>
      </c>
      <c r="C343" s="999" t="s">
        <v>844</v>
      </c>
      <c r="D343" s="461">
        <v>277</v>
      </c>
      <c r="E343" s="463" t="s">
        <v>847</v>
      </c>
      <c r="F343" s="463" t="s">
        <v>848</v>
      </c>
      <c r="G343" s="919">
        <v>0</v>
      </c>
      <c r="H343" s="919" t="s">
        <v>38</v>
      </c>
      <c r="I343" s="919">
        <v>1</v>
      </c>
      <c r="J343" s="465">
        <v>0.25</v>
      </c>
      <c r="K343" s="76">
        <v>0</v>
      </c>
      <c r="L343" s="77">
        <v>0</v>
      </c>
      <c r="M343" s="78">
        <v>0</v>
      </c>
      <c r="N343" s="78">
        <v>0</v>
      </c>
      <c r="O343" s="1007"/>
      <c r="P343" s="78">
        <v>0</v>
      </c>
      <c r="Q343" s="1007"/>
      <c r="R343" s="1007"/>
      <c r="S343" s="79">
        <v>0</v>
      </c>
      <c r="T343" s="76">
        <f t="shared" si="37"/>
        <v>0</v>
      </c>
      <c r="U343" s="77"/>
      <c r="V343" s="78"/>
      <c r="W343" s="78"/>
      <c r="X343" s="1007"/>
      <c r="Y343" s="78"/>
      <c r="Z343" s="1007"/>
      <c r="AA343" s="1007"/>
      <c r="AB343" s="79"/>
      <c r="AC343" s="79"/>
      <c r="AD343" s="79"/>
      <c r="AE343" s="79"/>
      <c r="AF343" s="1002">
        <v>2</v>
      </c>
      <c r="AG343" s="1757" t="s">
        <v>850</v>
      </c>
      <c r="AH343" s="1002" t="s">
        <v>40</v>
      </c>
      <c r="AI343" s="1002">
        <v>100</v>
      </c>
      <c r="AJ343" s="1002">
        <v>100</v>
      </c>
      <c r="AK343" s="1047">
        <v>43101</v>
      </c>
      <c r="AL343" s="1047">
        <v>43465</v>
      </c>
      <c r="AM343" s="1648">
        <v>0</v>
      </c>
      <c r="AN343" s="1648"/>
      <c r="AO343" s="472" t="s">
        <v>42</v>
      </c>
    </row>
    <row r="344" spans="1:41" ht="35.1" customHeight="1" thickBot="1" x14ac:dyDescent="0.3">
      <c r="A344" s="986" t="s">
        <v>534</v>
      </c>
      <c r="B344" s="1054" t="s">
        <v>843</v>
      </c>
      <c r="C344" s="988" t="s">
        <v>844</v>
      </c>
      <c r="D344" s="163">
        <v>278</v>
      </c>
      <c r="E344" s="421" t="s">
        <v>851</v>
      </c>
      <c r="F344" s="421" t="s">
        <v>852</v>
      </c>
      <c r="G344" s="838">
        <v>0</v>
      </c>
      <c r="H344" s="838" t="s">
        <v>38</v>
      </c>
      <c r="I344" s="1042">
        <v>12</v>
      </c>
      <c r="J344" s="259">
        <v>3</v>
      </c>
      <c r="K344" s="260">
        <f>+L344+M344+N344+O344+P344+Q344+R344+S344</f>
        <v>0</v>
      </c>
      <c r="L344" s="261">
        <v>0</v>
      </c>
      <c r="M344" s="262">
        <v>0</v>
      </c>
      <c r="N344" s="262">
        <v>0</v>
      </c>
      <c r="O344" s="974"/>
      <c r="P344" s="262">
        <v>0</v>
      </c>
      <c r="Q344" s="974"/>
      <c r="R344" s="974"/>
      <c r="S344" s="715">
        <v>0</v>
      </c>
      <c r="T344" s="260">
        <f t="shared" si="37"/>
        <v>0</v>
      </c>
      <c r="U344" s="261"/>
      <c r="V344" s="262"/>
      <c r="W344" s="262"/>
      <c r="X344" s="974"/>
      <c r="Y344" s="262"/>
      <c r="Z344" s="974"/>
      <c r="AA344" s="974"/>
      <c r="AB344" s="264"/>
      <c r="AC344" s="264"/>
      <c r="AD344" s="264"/>
      <c r="AE344" s="264"/>
      <c r="AF344" s="1043">
        <v>1</v>
      </c>
      <c r="AG344" s="1764" t="s">
        <v>853</v>
      </c>
      <c r="AH344" s="1044" t="s">
        <v>53</v>
      </c>
      <c r="AI344" s="1044">
        <v>3</v>
      </c>
      <c r="AJ344" s="1044">
        <v>3</v>
      </c>
      <c r="AK344" s="1147">
        <v>43161</v>
      </c>
      <c r="AL344" s="1147">
        <v>43454</v>
      </c>
      <c r="AM344" s="1660"/>
      <c r="AN344" s="1661"/>
      <c r="AO344" s="335" t="s">
        <v>42</v>
      </c>
    </row>
    <row r="345" spans="1:41" ht="35.1" customHeight="1" x14ac:dyDescent="0.25">
      <c r="A345" s="1154" t="s">
        <v>534</v>
      </c>
      <c r="B345" s="1080" t="s">
        <v>843</v>
      </c>
      <c r="C345" s="978" t="s">
        <v>844</v>
      </c>
      <c r="D345" s="33">
        <v>279</v>
      </c>
      <c r="E345" s="35" t="s">
        <v>854</v>
      </c>
      <c r="F345" s="35" t="s">
        <v>855</v>
      </c>
      <c r="G345" s="881">
        <v>0</v>
      </c>
      <c r="H345" s="994" t="s">
        <v>38</v>
      </c>
      <c r="I345" s="881">
        <v>8</v>
      </c>
      <c r="J345" s="629">
        <v>2</v>
      </c>
      <c r="K345" s="38">
        <f>+L345+M345+N345+O345+P345+Q345+R345+S345</f>
        <v>0</v>
      </c>
      <c r="L345" s="41">
        <v>0</v>
      </c>
      <c r="M345" s="42">
        <v>0</v>
      </c>
      <c r="N345" s="42">
        <v>0</v>
      </c>
      <c r="O345" s="719"/>
      <c r="P345" s="42">
        <v>0</v>
      </c>
      <c r="Q345" s="719"/>
      <c r="R345" s="719"/>
      <c r="S345" s="43">
        <v>0</v>
      </c>
      <c r="T345" s="38">
        <f t="shared" si="37"/>
        <v>0</v>
      </c>
      <c r="U345" s="41"/>
      <c r="V345" s="42"/>
      <c r="W345" s="42"/>
      <c r="X345" s="719"/>
      <c r="Y345" s="42"/>
      <c r="Z345" s="719"/>
      <c r="AA345" s="719"/>
      <c r="AB345" s="43"/>
      <c r="AC345" s="43"/>
      <c r="AD345" s="43"/>
      <c r="AE345" s="43"/>
      <c r="AF345" s="316">
        <v>1</v>
      </c>
      <c r="AG345" s="1760" t="s">
        <v>856</v>
      </c>
      <c r="AH345" s="316" t="s">
        <v>412</v>
      </c>
      <c r="AI345" s="316">
        <v>1</v>
      </c>
      <c r="AJ345" s="316">
        <v>1</v>
      </c>
      <c r="AK345" s="1153">
        <v>43161</v>
      </c>
      <c r="AL345" s="1153">
        <v>43454</v>
      </c>
      <c r="AM345" s="1642">
        <v>0</v>
      </c>
      <c r="AN345" s="1642">
        <v>0</v>
      </c>
      <c r="AO345" s="48" t="s">
        <v>42</v>
      </c>
    </row>
    <row r="346" spans="1:41" ht="35.1" customHeight="1" thickBot="1" x14ac:dyDescent="0.3">
      <c r="A346" s="1155" t="s">
        <v>534</v>
      </c>
      <c r="B346" s="822" t="s">
        <v>843</v>
      </c>
      <c r="C346" s="1010" t="s">
        <v>844</v>
      </c>
      <c r="D346" s="72">
        <v>279</v>
      </c>
      <c r="E346" s="74" t="s">
        <v>854</v>
      </c>
      <c r="F346" s="74" t="s">
        <v>855</v>
      </c>
      <c r="G346" s="825">
        <v>0</v>
      </c>
      <c r="H346" s="825" t="s">
        <v>38</v>
      </c>
      <c r="I346" s="825">
        <v>8</v>
      </c>
      <c r="J346" s="826">
        <v>2</v>
      </c>
      <c r="K346" s="827">
        <f>+L346+M346+N346+O346+P346+Q346+R346+S346</f>
        <v>0</v>
      </c>
      <c r="L346" s="80">
        <v>0</v>
      </c>
      <c r="M346" s="81">
        <v>0</v>
      </c>
      <c r="N346" s="81">
        <v>0</v>
      </c>
      <c r="O346" s="1011"/>
      <c r="P346" s="81">
        <v>0</v>
      </c>
      <c r="Q346" s="1011"/>
      <c r="R346" s="1011"/>
      <c r="S346" s="82">
        <v>0</v>
      </c>
      <c r="T346" s="827">
        <f t="shared" si="37"/>
        <v>0</v>
      </c>
      <c r="U346" s="80"/>
      <c r="V346" s="81"/>
      <c r="W346" s="81"/>
      <c r="X346" s="1011"/>
      <c r="Y346" s="81"/>
      <c r="Z346" s="1011"/>
      <c r="AA346" s="1011"/>
      <c r="AB346" s="82"/>
      <c r="AC346" s="82"/>
      <c r="AD346" s="82"/>
      <c r="AE346" s="82"/>
      <c r="AF346" s="831">
        <v>2</v>
      </c>
      <c r="AG346" s="1744" t="s">
        <v>857</v>
      </c>
      <c r="AH346" s="831" t="s">
        <v>858</v>
      </c>
      <c r="AI346" s="831">
        <v>1</v>
      </c>
      <c r="AJ346" s="831">
        <v>1</v>
      </c>
      <c r="AK346" s="1030">
        <v>43101</v>
      </c>
      <c r="AL346" s="1030">
        <v>43465</v>
      </c>
      <c r="AM346" s="1637">
        <v>0</v>
      </c>
      <c r="AN346" s="1637">
        <v>0</v>
      </c>
      <c r="AO346" s="87" t="s">
        <v>42</v>
      </c>
    </row>
    <row r="347" spans="1:41" ht="35.1" customHeight="1" thickBot="1" x14ac:dyDescent="0.3">
      <c r="A347" s="986" t="s">
        <v>534</v>
      </c>
      <c r="B347" s="1054" t="s">
        <v>843</v>
      </c>
      <c r="C347" s="988" t="s">
        <v>844</v>
      </c>
      <c r="D347" s="163">
        <v>280</v>
      </c>
      <c r="E347" s="421" t="s">
        <v>859</v>
      </c>
      <c r="F347" s="421" t="s">
        <v>860</v>
      </c>
      <c r="G347" s="838">
        <v>0</v>
      </c>
      <c r="H347" s="838" t="s">
        <v>38</v>
      </c>
      <c r="I347" s="838">
        <v>1</v>
      </c>
      <c r="J347" s="522">
        <v>0.3</v>
      </c>
      <c r="K347" s="167">
        <f>+L347+M347+N347+O347+P347+Q347+R347+S347</f>
        <v>0</v>
      </c>
      <c r="L347" s="655"/>
      <c r="M347" s="1055"/>
      <c r="N347" s="1055"/>
      <c r="O347" s="1055"/>
      <c r="P347" s="1055"/>
      <c r="Q347" s="1055"/>
      <c r="R347" s="1055"/>
      <c r="S347" s="1055"/>
      <c r="T347" s="167">
        <f t="shared" si="37"/>
        <v>0</v>
      </c>
      <c r="U347" s="182"/>
      <c r="V347" s="183"/>
      <c r="W347" s="183"/>
      <c r="X347" s="427"/>
      <c r="Y347" s="183"/>
      <c r="Z347" s="427"/>
      <c r="AA347" s="427"/>
      <c r="AB347" s="185"/>
      <c r="AC347" s="185"/>
      <c r="AD347" s="185"/>
      <c r="AE347" s="185"/>
      <c r="AF347" s="560">
        <v>1</v>
      </c>
      <c r="AG347" s="1745" t="s">
        <v>861</v>
      </c>
      <c r="AH347" s="560" t="s">
        <v>40</v>
      </c>
      <c r="AI347" s="560">
        <v>100</v>
      </c>
      <c r="AJ347" s="560">
        <v>0</v>
      </c>
      <c r="AK347" s="1033">
        <v>43221</v>
      </c>
      <c r="AL347" s="1033">
        <v>43465</v>
      </c>
      <c r="AM347" s="1634"/>
      <c r="AN347" s="1634"/>
      <c r="AO347" s="178" t="s">
        <v>42</v>
      </c>
    </row>
    <row r="348" spans="1:41" ht="35.1" customHeight="1" x14ac:dyDescent="0.25">
      <c r="A348" s="990" t="s">
        <v>534</v>
      </c>
      <c r="B348" s="1156" t="s">
        <v>843</v>
      </c>
      <c r="C348" s="992" t="s">
        <v>844</v>
      </c>
      <c r="D348" s="434">
        <v>281</v>
      </c>
      <c r="E348" s="436" t="s">
        <v>862</v>
      </c>
      <c r="F348" s="436" t="s">
        <v>863</v>
      </c>
      <c r="G348" s="994">
        <v>0</v>
      </c>
      <c r="H348" s="994" t="s">
        <v>47</v>
      </c>
      <c r="I348" s="994">
        <v>1</v>
      </c>
      <c r="J348" s="59">
        <v>1</v>
      </c>
      <c r="K348" s="260">
        <f>+L348+M348+N348+O348+P348+Q348+R348+S348</f>
        <v>67098510</v>
      </c>
      <c r="L348" s="440">
        <v>67098510</v>
      </c>
      <c r="M348" s="441">
        <v>0</v>
      </c>
      <c r="N348" s="441">
        <v>0</v>
      </c>
      <c r="O348" s="1157"/>
      <c r="P348" s="441">
        <v>0</v>
      </c>
      <c r="Q348" s="1157"/>
      <c r="R348" s="1157"/>
      <c r="S348" s="443">
        <v>0</v>
      </c>
      <c r="T348" s="439">
        <f t="shared" si="37"/>
        <v>64278510</v>
      </c>
      <c r="U348" s="960">
        <v>64278510</v>
      </c>
      <c r="V348" s="441"/>
      <c r="W348" s="441"/>
      <c r="X348" s="1157"/>
      <c r="Y348" s="441"/>
      <c r="Z348" s="1157"/>
      <c r="AA348" s="1157"/>
      <c r="AB348" s="443"/>
      <c r="AC348" s="443"/>
      <c r="AD348" s="443"/>
      <c r="AE348" s="443"/>
      <c r="AF348" s="554">
        <v>1</v>
      </c>
      <c r="AG348" s="221" t="s">
        <v>864</v>
      </c>
      <c r="AH348" s="446" t="s">
        <v>40</v>
      </c>
      <c r="AI348" s="447">
        <v>100</v>
      </c>
      <c r="AJ348" s="447">
        <v>50</v>
      </c>
      <c r="AK348" s="448">
        <v>43101</v>
      </c>
      <c r="AL348" s="448">
        <v>43465</v>
      </c>
      <c r="AM348" s="1636">
        <v>41055000</v>
      </c>
      <c r="AN348" s="1636">
        <v>41055000</v>
      </c>
      <c r="AO348" s="48" t="s">
        <v>159</v>
      </c>
    </row>
    <row r="349" spans="1:41" ht="35.1" customHeight="1" x14ac:dyDescent="0.25">
      <c r="A349" s="982" t="s">
        <v>534</v>
      </c>
      <c r="B349" s="1082" t="s">
        <v>865</v>
      </c>
      <c r="C349" s="984" t="s">
        <v>844</v>
      </c>
      <c r="D349" s="55">
        <v>281</v>
      </c>
      <c r="E349" s="57" t="s">
        <v>866</v>
      </c>
      <c r="F349" s="57" t="s">
        <v>863</v>
      </c>
      <c r="G349" s="896">
        <v>0</v>
      </c>
      <c r="H349" s="896" t="s">
        <v>47</v>
      </c>
      <c r="I349" s="896">
        <v>1</v>
      </c>
      <c r="J349" s="59">
        <v>1</v>
      </c>
      <c r="K349" s="827"/>
      <c r="L349" s="80"/>
      <c r="M349" s="81"/>
      <c r="N349" s="81"/>
      <c r="O349" s="1158"/>
      <c r="P349" s="81"/>
      <c r="Q349" s="1158"/>
      <c r="R349" s="1158"/>
      <c r="S349" s="82"/>
      <c r="T349" s="827"/>
      <c r="U349" s="80"/>
      <c r="V349" s="81"/>
      <c r="W349" s="81"/>
      <c r="X349" s="1158"/>
      <c r="Y349" s="81"/>
      <c r="Z349" s="1158"/>
      <c r="AA349" s="1158"/>
      <c r="AB349" s="82"/>
      <c r="AC349" s="82"/>
      <c r="AD349" s="82"/>
      <c r="AE349" s="82"/>
      <c r="AF349" s="947">
        <v>2</v>
      </c>
      <c r="AG349" s="201" t="s">
        <v>867</v>
      </c>
      <c r="AH349" s="832" t="s">
        <v>53</v>
      </c>
      <c r="AI349" s="833">
        <v>1</v>
      </c>
      <c r="AJ349" s="833">
        <v>0.5</v>
      </c>
      <c r="AK349" s="86">
        <v>43191</v>
      </c>
      <c r="AL349" s="86">
        <v>42475</v>
      </c>
      <c r="AM349" s="1637">
        <v>17223510</v>
      </c>
      <c r="AN349" s="1637">
        <v>17223510</v>
      </c>
      <c r="AO349" s="68" t="s">
        <v>159</v>
      </c>
    </row>
    <row r="350" spans="1:41" ht="35.1" customHeight="1" thickBot="1" x14ac:dyDescent="0.3">
      <c r="A350" s="997" t="s">
        <v>534</v>
      </c>
      <c r="B350" s="1083" t="s">
        <v>865</v>
      </c>
      <c r="C350" s="999" t="s">
        <v>844</v>
      </c>
      <c r="D350" s="461">
        <v>281</v>
      </c>
      <c r="E350" s="463" t="s">
        <v>866</v>
      </c>
      <c r="F350" s="463" t="s">
        <v>863</v>
      </c>
      <c r="G350" s="919">
        <v>0</v>
      </c>
      <c r="H350" s="896" t="s">
        <v>47</v>
      </c>
      <c r="I350" s="896">
        <v>1</v>
      </c>
      <c r="J350" s="59">
        <v>1</v>
      </c>
      <c r="K350" s="827"/>
      <c r="L350" s="80"/>
      <c r="M350" s="81"/>
      <c r="N350" s="81"/>
      <c r="O350" s="1158"/>
      <c r="P350" s="81"/>
      <c r="Q350" s="1158"/>
      <c r="R350" s="1158"/>
      <c r="S350" s="82"/>
      <c r="T350" s="827"/>
      <c r="U350" s="80"/>
      <c r="V350" s="81"/>
      <c r="W350" s="81"/>
      <c r="X350" s="1158"/>
      <c r="Y350" s="81"/>
      <c r="Z350" s="1158"/>
      <c r="AA350" s="1158"/>
      <c r="AB350" s="82"/>
      <c r="AC350" s="82"/>
      <c r="AD350" s="82"/>
      <c r="AE350" s="82"/>
      <c r="AF350" s="947">
        <v>2</v>
      </c>
      <c r="AG350" s="201" t="s">
        <v>868</v>
      </c>
      <c r="AH350" s="832" t="s">
        <v>40</v>
      </c>
      <c r="AI350" s="833">
        <v>100</v>
      </c>
      <c r="AJ350" s="833"/>
      <c r="AK350" s="86">
        <v>43252</v>
      </c>
      <c r="AL350" s="86">
        <v>43281</v>
      </c>
      <c r="AM350" s="1637">
        <v>8820000</v>
      </c>
      <c r="AN350" s="1637">
        <v>6000000</v>
      </c>
      <c r="AO350" s="472" t="s">
        <v>159</v>
      </c>
    </row>
    <row r="351" spans="1:41" ht="35.1" customHeight="1" thickBot="1" x14ac:dyDescent="0.3">
      <c r="A351" s="1141" t="s">
        <v>534</v>
      </c>
      <c r="B351" s="1054" t="s">
        <v>843</v>
      </c>
      <c r="C351" s="988" t="s">
        <v>844</v>
      </c>
      <c r="D351" s="163">
        <v>282</v>
      </c>
      <c r="E351" s="164" t="s">
        <v>869</v>
      </c>
      <c r="F351" s="421" t="s">
        <v>870</v>
      </c>
      <c r="G351" s="838">
        <v>0</v>
      </c>
      <c r="H351" s="838" t="s">
        <v>38</v>
      </c>
      <c r="I351" s="838">
        <v>8</v>
      </c>
      <c r="J351" s="522">
        <v>3</v>
      </c>
      <c r="K351" s="167">
        <f>+L351+M351+N351+O351+P351+Q351+R351+S351</f>
        <v>0</v>
      </c>
      <c r="L351" s="182">
        <v>0</v>
      </c>
      <c r="M351" s="183">
        <v>0</v>
      </c>
      <c r="N351" s="183">
        <v>0</v>
      </c>
      <c r="O351" s="427"/>
      <c r="P351" s="183">
        <v>0</v>
      </c>
      <c r="Q351" s="427"/>
      <c r="R351" s="427"/>
      <c r="S351" s="523">
        <v>0</v>
      </c>
      <c r="T351" s="167">
        <f t="shared" ref="T351:T372" si="38">+U351+V351+W351+X351+Y351+Z351+AA351+AB351</f>
        <v>0</v>
      </c>
      <c r="U351" s="182"/>
      <c r="V351" s="183"/>
      <c r="W351" s="183"/>
      <c r="X351" s="427"/>
      <c r="Y351" s="183"/>
      <c r="Z351" s="427"/>
      <c r="AA351" s="427"/>
      <c r="AB351" s="185"/>
      <c r="AC351" s="185"/>
      <c r="AD351" s="185"/>
      <c r="AE351" s="185"/>
      <c r="AF351" s="1032"/>
      <c r="AG351" s="1745" t="s">
        <v>871</v>
      </c>
      <c r="AH351" s="560"/>
      <c r="AI351" s="560"/>
      <c r="AJ351" s="560"/>
      <c r="AK351" s="1144"/>
      <c r="AL351" s="1144"/>
      <c r="AM351" s="1649"/>
      <c r="AN351" s="1650"/>
      <c r="AO351" s="178" t="s">
        <v>42</v>
      </c>
    </row>
    <row r="352" spans="1:41" s="774" customFormat="1" ht="35.1" customHeight="1" x14ac:dyDescent="0.25">
      <c r="A352" s="1159" t="s">
        <v>872</v>
      </c>
      <c r="B352" s="1160" t="s">
        <v>873</v>
      </c>
      <c r="C352" s="1161" t="s">
        <v>874</v>
      </c>
      <c r="D352" s="1162">
        <v>298</v>
      </c>
      <c r="E352" s="1041" t="s">
        <v>875</v>
      </c>
      <c r="F352" s="1041" t="s">
        <v>876</v>
      </c>
      <c r="G352" s="1042">
        <v>0</v>
      </c>
      <c r="H352" s="847" t="s">
        <v>38</v>
      </c>
      <c r="I352" s="847">
        <v>1</v>
      </c>
      <c r="J352" s="308">
        <v>0.25</v>
      </c>
      <c r="K352" s="603">
        <f>L352+M352+N352+O352+P352+Q352+R352+S352</f>
        <v>0</v>
      </c>
      <c r="L352" s="848"/>
      <c r="M352" s="849"/>
      <c r="N352" s="849"/>
      <c r="O352" s="1163"/>
      <c r="P352" s="849"/>
      <c r="Q352" s="1163"/>
      <c r="R352" s="1163"/>
      <c r="S352" s="850"/>
      <c r="T352" s="603">
        <f t="shared" si="38"/>
        <v>0</v>
      </c>
      <c r="U352" s="848"/>
      <c r="V352" s="849"/>
      <c r="W352" s="849"/>
      <c r="X352" s="1163"/>
      <c r="Y352" s="849"/>
      <c r="Z352" s="1163"/>
      <c r="AA352" s="1163"/>
      <c r="AB352" s="850"/>
      <c r="AC352" s="850"/>
      <c r="AD352" s="850"/>
      <c r="AE352" s="851"/>
      <c r="AF352" s="1164">
        <v>1</v>
      </c>
      <c r="AG352" s="1773" t="s">
        <v>877</v>
      </c>
      <c r="AH352" s="1165" t="s">
        <v>40</v>
      </c>
      <c r="AI352" s="1166">
        <v>100</v>
      </c>
      <c r="AJ352" s="853">
        <v>100</v>
      </c>
      <c r="AK352" s="1167">
        <v>43101</v>
      </c>
      <c r="AL352" s="1167">
        <v>43465</v>
      </c>
      <c r="AM352" s="1666">
        <v>0</v>
      </c>
      <c r="AN352" s="1711">
        <v>0</v>
      </c>
      <c r="AO352" s="270" t="s">
        <v>522</v>
      </c>
    </row>
    <row r="353" spans="1:41" s="774" customFormat="1" ht="35.1" customHeight="1" thickBot="1" x14ac:dyDescent="0.3">
      <c r="A353" s="1168" t="s">
        <v>872</v>
      </c>
      <c r="B353" s="1169" t="s">
        <v>873</v>
      </c>
      <c r="C353" s="1168" t="s">
        <v>874</v>
      </c>
      <c r="D353" s="794">
        <v>298</v>
      </c>
      <c r="E353" s="463" t="s">
        <v>875</v>
      </c>
      <c r="F353" s="463" t="s">
        <v>876</v>
      </c>
      <c r="G353" s="919">
        <v>0</v>
      </c>
      <c r="H353" s="919" t="s">
        <v>38</v>
      </c>
      <c r="I353" s="919">
        <v>1</v>
      </c>
      <c r="J353" s="594">
        <v>0.25</v>
      </c>
      <c r="K353" s="76">
        <f>L353+M353+N353+O353+P353+Q353+R353+S353</f>
        <v>0</v>
      </c>
      <c r="L353" s="796"/>
      <c r="M353" s="797"/>
      <c r="N353" s="797"/>
      <c r="O353" s="798"/>
      <c r="P353" s="797"/>
      <c r="Q353" s="798"/>
      <c r="R353" s="798"/>
      <c r="S353" s="799"/>
      <c r="T353" s="76">
        <f t="shared" si="38"/>
        <v>0</v>
      </c>
      <c r="U353" s="796"/>
      <c r="V353" s="797"/>
      <c r="W353" s="797"/>
      <c r="X353" s="798"/>
      <c r="Y353" s="797"/>
      <c r="Z353" s="798"/>
      <c r="AA353" s="798"/>
      <c r="AB353" s="799"/>
      <c r="AC353" s="799"/>
      <c r="AD353" s="799"/>
      <c r="AE353" s="1170"/>
      <c r="AF353" s="1171">
        <v>2</v>
      </c>
      <c r="AG353" s="1759" t="s">
        <v>878</v>
      </c>
      <c r="AH353" s="1172" t="s">
        <v>40</v>
      </c>
      <c r="AI353" s="1173">
        <v>5</v>
      </c>
      <c r="AJ353" s="908">
        <v>5</v>
      </c>
      <c r="AK353" s="909">
        <v>43101</v>
      </c>
      <c r="AL353" s="909">
        <v>43465</v>
      </c>
      <c r="AM353" s="1668">
        <v>0</v>
      </c>
      <c r="AN353" s="1715">
        <v>0</v>
      </c>
      <c r="AO353" s="472" t="s">
        <v>522</v>
      </c>
    </row>
    <row r="354" spans="1:41" s="1180" customFormat="1" ht="35.1" customHeight="1" x14ac:dyDescent="0.25">
      <c r="A354" s="1174" t="s">
        <v>872</v>
      </c>
      <c r="B354" s="1175" t="s">
        <v>873</v>
      </c>
      <c r="C354" s="1176" t="s">
        <v>874</v>
      </c>
      <c r="D354" s="434">
        <v>299</v>
      </c>
      <c r="E354" s="436" t="s">
        <v>879</v>
      </c>
      <c r="F354" s="436" t="s">
        <v>880</v>
      </c>
      <c r="G354" s="436">
        <v>0</v>
      </c>
      <c r="H354" s="436" t="s">
        <v>38</v>
      </c>
      <c r="I354" s="436">
        <v>1</v>
      </c>
      <c r="J354" s="551">
        <v>0.25</v>
      </c>
      <c r="K354" s="439">
        <f>+L354+M354+N354+O354+P354+Q354+R354+S354</f>
        <v>806123853</v>
      </c>
      <c r="L354" s="39">
        <v>806123853</v>
      </c>
      <c r="M354" s="40"/>
      <c r="N354" s="40"/>
      <c r="O354" s="40"/>
      <c r="P354" s="40"/>
      <c r="Q354" s="40"/>
      <c r="R354" s="40"/>
      <c r="S354" s="40"/>
      <c r="T354" s="439">
        <f t="shared" si="38"/>
        <v>806123853</v>
      </c>
      <c r="U354" s="1177">
        <v>806123853</v>
      </c>
      <c r="V354" s="1177"/>
      <c r="W354" s="1177"/>
      <c r="X354" s="1177"/>
      <c r="Y354" s="1177"/>
      <c r="Z354" s="1177"/>
      <c r="AA354" s="1177"/>
      <c r="AB354" s="1177"/>
      <c r="AC354" s="414"/>
      <c r="AD354" s="414"/>
      <c r="AE354" s="1178"/>
      <c r="AF354" s="554">
        <v>1</v>
      </c>
      <c r="AG354" s="1774" t="s">
        <v>881</v>
      </c>
      <c r="AH354" s="1179" t="s">
        <v>40</v>
      </c>
      <c r="AI354" s="447">
        <v>100</v>
      </c>
      <c r="AJ354" s="447">
        <v>50</v>
      </c>
      <c r="AK354" s="448">
        <v>43101</v>
      </c>
      <c r="AL354" s="448">
        <v>43465</v>
      </c>
      <c r="AM354" s="1636">
        <v>104724760</v>
      </c>
      <c r="AN354" s="1636">
        <v>104724760</v>
      </c>
      <c r="AO354" s="48" t="s">
        <v>882</v>
      </c>
    </row>
    <row r="355" spans="1:41" s="1180" customFormat="1" ht="35.1" customHeight="1" x14ac:dyDescent="0.25">
      <c r="A355" s="1181" t="s">
        <v>872</v>
      </c>
      <c r="B355" s="1182" t="s">
        <v>873</v>
      </c>
      <c r="C355" s="1183" t="s">
        <v>874</v>
      </c>
      <c r="D355" s="55">
        <v>299</v>
      </c>
      <c r="E355" s="57" t="s">
        <v>879</v>
      </c>
      <c r="F355" s="57" t="s">
        <v>880</v>
      </c>
      <c r="G355" s="57">
        <v>0</v>
      </c>
      <c r="H355" s="57" t="s">
        <v>38</v>
      </c>
      <c r="I355" s="57">
        <v>1</v>
      </c>
      <c r="J355" s="59">
        <v>0.25</v>
      </c>
      <c r="K355" s="60">
        <f t="shared" ref="K355:K362" si="39">+L355+M355+N355+O355+P355+Q355+R355+S355</f>
        <v>0</v>
      </c>
      <c r="L355" s="1184">
        <v>0</v>
      </c>
      <c r="M355" s="62">
        <v>0</v>
      </c>
      <c r="N355" s="62">
        <v>0</v>
      </c>
      <c r="O355" s="1185"/>
      <c r="P355" s="62">
        <v>0</v>
      </c>
      <c r="Q355" s="1185"/>
      <c r="R355" s="1185"/>
      <c r="S355" s="21">
        <v>0</v>
      </c>
      <c r="T355" s="60">
        <f t="shared" si="38"/>
        <v>0</v>
      </c>
      <c r="U355" s="1184"/>
      <c r="V355" s="62"/>
      <c r="W355" s="62"/>
      <c r="X355" s="1185"/>
      <c r="Y355" s="62"/>
      <c r="Z355" s="1185"/>
      <c r="AA355" s="1185"/>
      <c r="AB355" s="21"/>
      <c r="AC355" s="21"/>
      <c r="AD355" s="21"/>
      <c r="AE355" s="21"/>
      <c r="AF355" s="749">
        <v>2</v>
      </c>
      <c r="AG355" s="1775" t="s">
        <v>883</v>
      </c>
      <c r="AH355" s="456" t="s">
        <v>40</v>
      </c>
      <c r="AI355" s="457">
        <v>100</v>
      </c>
      <c r="AJ355" s="457">
        <v>50</v>
      </c>
      <c r="AK355" s="67">
        <v>43101</v>
      </c>
      <c r="AL355" s="67">
        <v>43465</v>
      </c>
      <c r="AM355" s="1647">
        <v>0</v>
      </c>
      <c r="AN355" s="1647">
        <v>0</v>
      </c>
      <c r="AO355" s="68" t="s">
        <v>882</v>
      </c>
    </row>
    <row r="356" spans="1:41" s="1180" customFormat="1" ht="35.1" customHeight="1" x14ac:dyDescent="0.25">
      <c r="A356" s="1181" t="s">
        <v>872</v>
      </c>
      <c r="B356" s="1182" t="s">
        <v>873</v>
      </c>
      <c r="C356" s="1183" t="s">
        <v>874</v>
      </c>
      <c r="D356" s="55">
        <v>299</v>
      </c>
      <c r="E356" s="57" t="s">
        <v>879</v>
      </c>
      <c r="F356" s="57" t="s">
        <v>880</v>
      </c>
      <c r="G356" s="57">
        <v>0</v>
      </c>
      <c r="H356" s="57" t="s">
        <v>38</v>
      </c>
      <c r="I356" s="57">
        <v>1</v>
      </c>
      <c r="J356" s="59">
        <v>0.25</v>
      </c>
      <c r="K356" s="60">
        <f t="shared" si="39"/>
        <v>0</v>
      </c>
      <c r="L356" s="1184">
        <v>0</v>
      </c>
      <c r="M356" s="62">
        <v>0</v>
      </c>
      <c r="N356" s="62">
        <v>0</v>
      </c>
      <c r="O356" s="453"/>
      <c r="P356" s="62">
        <v>0</v>
      </c>
      <c r="Q356" s="453"/>
      <c r="R356" s="453"/>
      <c r="S356" s="21">
        <v>0</v>
      </c>
      <c r="T356" s="60">
        <f t="shared" si="38"/>
        <v>0</v>
      </c>
      <c r="U356" s="1184"/>
      <c r="V356" s="62"/>
      <c r="W356" s="62"/>
      <c r="X356" s="453"/>
      <c r="Y356" s="62"/>
      <c r="Z356" s="453"/>
      <c r="AA356" s="453"/>
      <c r="AB356" s="21"/>
      <c r="AC356" s="21"/>
      <c r="AD356" s="21"/>
      <c r="AE356" s="21"/>
      <c r="AF356" s="749">
        <v>3</v>
      </c>
      <c r="AG356" s="1775" t="s">
        <v>884</v>
      </c>
      <c r="AH356" s="1186" t="s">
        <v>40</v>
      </c>
      <c r="AI356" s="457">
        <v>100</v>
      </c>
      <c r="AJ356" s="457">
        <v>100</v>
      </c>
      <c r="AK356" s="67">
        <v>43101</v>
      </c>
      <c r="AL356" s="67">
        <v>43465</v>
      </c>
      <c r="AM356" s="1647">
        <v>79700000</v>
      </c>
      <c r="AN356" s="1647">
        <v>79700000</v>
      </c>
      <c r="AO356" s="68" t="s">
        <v>882</v>
      </c>
    </row>
    <row r="357" spans="1:41" s="1180" customFormat="1" ht="35.1" customHeight="1" x14ac:dyDescent="0.25">
      <c r="A357" s="1181" t="s">
        <v>872</v>
      </c>
      <c r="B357" s="1182"/>
      <c r="C357" s="1183" t="s">
        <v>874</v>
      </c>
      <c r="D357" s="55">
        <v>299</v>
      </c>
      <c r="E357" s="57" t="s">
        <v>879</v>
      </c>
      <c r="F357" s="57" t="s">
        <v>880</v>
      </c>
      <c r="G357" s="57">
        <v>0</v>
      </c>
      <c r="H357" s="57" t="s">
        <v>38</v>
      </c>
      <c r="I357" s="57">
        <v>1</v>
      </c>
      <c r="J357" s="59">
        <v>0.25</v>
      </c>
      <c r="K357" s="60">
        <f t="shared" si="39"/>
        <v>0</v>
      </c>
      <c r="L357" s="1184">
        <v>0</v>
      </c>
      <c r="M357" s="62">
        <v>0</v>
      </c>
      <c r="N357" s="62">
        <v>0</v>
      </c>
      <c r="O357" s="453"/>
      <c r="P357" s="62">
        <v>0</v>
      </c>
      <c r="Q357" s="453"/>
      <c r="R357" s="453"/>
      <c r="S357" s="21">
        <v>0</v>
      </c>
      <c r="T357" s="60">
        <f t="shared" si="38"/>
        <v>0</v>
      </c>
      <c r="U357" s="1184"/>
      <c r="V357" s="62"/>
      <c r="W357" s="62"/>
      <c r="X357" s="453"/>
      <c r="Y357" s="62"/>
      <c r="Z357" s="453"/>
      <c r="AA357" s="453"/>
      <c r="AB357" s="21"/>
      <c r="AC357" s="21"/>
      <c r="AD357" s="21"/>
      <c r="AE357" s="21"/>
      <c r="AF357" s="749">
        <v>4</v>
      </c>
      <c r="AG357" s="1775" t="s">
        <v>885</v>
      </c>
      <c r="AH357" s="456" t="s">
        <v>40</v>
      </c>
      <c r="AI357" s="457">
        <v>100</v>
      </c>
      <c r="AJ357" s="457">
        <v>100</v>
      </c>
      <c r="AK357" s="67">
        <v>43160</v>
      </c>
      <c r="AL357" s="67">
        <v>43465</v>
      </c>
      <c r="AM357" s="1647">
        <v>0</v>
      </c>
      <c r="AN357" s="1647">
        <v>0</v>
      </c>
      <c r="AO357" s="68" t="s">
        <v>882</v>
      </c>
    </row>
    <row r="358" spans="1:41" s="1180" customFormat="1" ht="35.1" customHeight="1" x14ac:dyDescent="0.25">
      <c r="A358" s="1181" t="s">
        <v>872</v>
      </c>
      <c r="B358" s="1182" t="s">
        <v>873</v>
      </c>
      <c r="C358" s="1183" t="s">
        <v>874</v>
      </c>
      <c r="D358" s="55">
        <v>299</v>
      </c>
      <c r="E358" s="57" t="s">
        <v>879</v>
      </c>
      <c r="F358" s="57" t="s">
        <v>880</v>
      </c>
      <c r="G358" s="57">
        <v>0</v>
      </c>
      <c r="H358" s="57" t="s">
        <v>38</v>
      </c>
      <c r="I358" s="57">
        <v>1</v>
      </c>
      <c r="J358" s="59">
        <v>0.25</v>
      </c>
      <c r="K358" s="60">
        <f t="shared" si="39"/>
        <v>0</v>
      </c>
      <c r="L358" s="1184">
        <v>0</v>
      </c>
      <c r="M358" s="62">
        <v>0</v>
      </c>
      <c r="N358" s="62">
        <v>0</v>
      </c>
      <c r="O358" s="453"/>
      <c r="P358" s="62">
        <v>0</v>
      </c>
      <c r="Q358" s="453"/>
      <c r="R358" s="453"/>
      <c r="S358" s="21">
        <v>0</v>
      </c>
      <c r="T358" s="60">
        <f t="shared" si="38"/>
        <v>0</v>
      </c>
      <c r="U358" s="1184"/>
      <c r="V358" s="62"/>
      <c r="W358" s="62"/>
      <c r="X358" s="453"/>
      <c r="Y358" s="62"/>
      <c r="Z358" s="453"/>
      <c r="AA358" s="453"/>
      <c r="AB358" s="21"/>
      <c r="AC358" s="21"/>
      <c r="AD358" s="21"/>
      <c r="AE358" s="21"/>
      <c r="AF358" s="749">
        <v>5</v>
      </c>
      <c r="AG358" s="1775" t="s">
        <v>886</v>
      </c>
      <c r="AH358" s="1186" t="s">
        <v>40</v>
      </c>
      <c r="AI358" s="457">
        <v>100</v>
      </c>
      <c r="AJ358" s="457">
        <v>0</v>
      </c>
      <c r="AK358" s="67">
        <v>43101</v>
      </c>
      <c r="AL358" s="67">
        <v>43465</v>
      </c>
      <c r="AM358" s="1647">
        <v>0</v>
      </c>
      <c r="AN358" s="1647">
        <v>0</v>
      </c>
      <c r="AO358" s="68" t="s">
        <v>882</v>
      </c>
    </row>
    <row r="359" spans="1:41" s="1180" customFormat="1" ht="35.1" customHeight="1" x14ac:dyDescent="0.25">
      <c r="A359" s="1181" t="s">
        <v>872</v>
      </c>
      <c r="B359" s="1182" t="s">
        <v>873</v>
      </c>
      <c r="C359" s="1183" t="s">
        <v>874</v>
      </c>
      <c r="D359" s="55">
        <v>299</v>
      </c>
      <c r="E359" s="57" t="s">
        <v>879</v>
      </c>
      <c r="F359" s="57" t="s">
        <v>880</v>
      </c>
      <c r="G359" s="57">
        <v>0</v>
      </c>
      <c r="H359" s="57" t="s">
        <v>38</v>
      </c>
      <c r="I359" s="57">
        <v>1</v>
      </c>
      <c r="J359" s="59">
        <v>0.25</v>
      </c>
      <c r="K359" s="60">
        <f t="shared" si="39"/>
        <v>0</v>
      </c>
      <c r="L359" s="1184">
        <v>0</v>
      </c>
      <c r="M359" s="62">
        <v>0</v>
      </c>
      <c r="N359" s="62">
        <v>0</v>
      </c>
      <c r="O359" s="453"/>
      <c r="P359" s="62">
        <v>0</v>
      </c>
      <c r="Q359" s="453"/>
      <c r="R359" s="453"/>
      <c r="S359" s="21">
        <v>0</v>
      </c>
      <c r="T359" s="60">
        <f t="shared" si="38"/>
        <v>0</v>
      </c>
      <c r="U359" s="1184"/>
      <c r="V359" s="62"/>
      <c r="W359" s="62"/>
      <c r="X359" s="453"/>
      <c r="Y359" s="62"/>
      <c r="Z359" s="453"/>
      <c r="AA359" s="453"/>
      <c r="AB359" s="21"/>
      <c r="AC359" s="21"/>
      <c r="AD359" s="21"/>
      <c r="AE359" s="21"/>
      <c r="AF359" s="749">
        <v>6</v>
      </c>
      <c r="AG359" s="475" t="s">
        <v>887</v>
      </c>
      <c r="AH359" s="455" t="s">
        <v>53</v>
      </c>
      <c r="AI359" s="752">
        <v>1</v>
      </c>
      <c r="AJ359" s="752">
        <v>0</v>
      </c>
      <c r="AK359" s="67">
        <v>43101</v>
      </c>
      <c r="AL359" s="67">
        <v>43465</v>
      </c>
      <c r="AM359" s="1647">
        <v>0</v>
      </c>
      <c r="AN359" s="1647">
        <v>0</v>
      </c>
      <c r="AO359" s="68" t="s">
        <v>882</v>
      </c>
    </row>
    <row r="360" spans="1:41" s="1180" customFormat="1" ht="35.1" customHeight="1" x14ac:dyDescent="0.25">
      <c r="A360" s="1181" t="s">
        <v>872</v>
      </c>
      <c r="B360" s="1182" t="s">
        <v>873</v>
      </c>
      <c r="C360" s="1183" t="s">
        <v>874</v>
      </c>
      <c r="D360" s="55">
        <v>299</v>
      </c>
      <c r="E360" s="57" t="s">
        <v>879</v>
      </c>
      <c r="F360" s="57" t="s">
        <v>880</v>
      </c>
      <c r="G360" s="57">
        <v>0</v>
      </c>
      <c r="H360" s="57" t="s">
        <v>38</v>
      </c>
      <c r="I360" s="57">
        <v>1</v>
      </c>
      <c r="J360" s="59">
        <v>0.25</v>
      </c>
      <c r="K360" s="60">
        <f t="shared" si="39"/>
        <v>0</v>
      </c>
      <c r="L360" s="1184">
        <v>0</v>
      </c>
      <c r="M360" s="62">
        <v>0</v>
      </c>
      <c r="N360" s="62">
        <v>0</v>
      </c>
      <c r="O360" s="453"/>
      <c r="P360" s="62">
        <v>0</v>
      </c>
      <c r="Q360" s="453"/>
      <c r="R360" s="453"/>
      <c r="S360" s="21">
        <v>0</v>
      </c>
      <c r="T360" s="60">
        <f t="shared" si="38"/>
        <v>0</v>
      </c>
      <c r="U360" s="1184"/>
      <c r="V360" s="62"/>
      <c r="W360" s="62"/>
      <c r="X360" s="453"/>
      <c r="Y360" s="62"/>
      <c r="Z360" s="453"/>
      <c r="AA360" s="453"/>
      <c r="AB360" s="21"/>
      <c r="AC360" s="21"/>
      <c r="AD360" s="21"/>
      <c r="AE360" s="21"/>
      <c r="AF360" s="749">
        <v>7</v>
      </c>
      <c r="AG360" s="475" t="s">
        <v>888</v>
      </c>
      <c r="AH360" s="455" t="s">
        <v>53</v>
      </c>
      <c r="AI360" s="752">
        <v>1</v>
      </c>
      <c r="AJ360" s="752">
        <v>0</v>
      </c>
      <c r="AK360" s="67">
        <v>43101</v>
      </c>
      <c r="AL360" s="67">
        <v>43465</v>
      </c>
      <c r="AM360" s="1647">
        <v>0</v>
      </c>
      <c r="AN360" s="1647">
        <v>0</v>
      </c>
      <c r="AO360" s="68" t="s">
        <v>882</v>
      </c>
    </row>
    <row r="361" spans="1:41" s="1180" customFormat="1" ht="35.1" customHeight="1" x14ac:dyDescent="0.25">
      <c r="A361" s="1181" t="s">
        <v>872</v>
      </c>
      <c r="B361" s="1182" t="s">
        <v>873</v>
      </c>
      <c r="C361" s="1183" t="s">
        <v>874</v>
      </c>
      <c r="D361" s="55">
        <v>299</v>
      </c>
      <c r="E361" s="57" t="s">
        <v>879</v>
      </c>
      <c r="F361" s="57" t="s">
        <v>880</v>
      </c>
      <c r="G361" s="57">
        <v>0</v>
      </c>
      <c r="H361" s="57" t="s">
        <v>38</v>
      </c>
      <c r="I361" s="57">
        <v>1</v>
      </c>
      <c r="J361" s="59">
        <v>0.25</v>
      </c>
      <c r="K361" s="60">
        <f t="shared" si="39"/>
        <v>0</v>
      </c>
      <c r="L361" s="1184"/>
      <c r="M361" s="62"/>
      <c r="N361" s="62"/>
      <c r="O361" s="453"/>
      <c r="P361" s="62"/>
      <c r="Q361" s="453"/>
      <c r="R361" s="453"/>
      <c r="S361" s="21"/>
      <c r="T361" s="60">
        <f t="shared" si="38"/>
        <v>0</v>
      </c>
      <c r="U361" s="1184"/>
      <c r="V361" s="62"/>
      <c r="W361" s="62"/>
      <c r="X361" s="453"/>
      <c r="Y361" s="62"/>
      <c r="Z361" s="453"/>
      <c r="AA361" s="453"/>
      <c r="AB361" s="21"/>
      <c r="AC361" s="21"/>
      <c r="AD361" s="21"/>
      <c r="AE361" s="21"/>
      <c r="AF361" s="749">
        <v>8</v>
      </c>
      <c r="AG361" s="1775" t="s">
        <v>889</v>
      </c>
      <c r="AH361" s="456" t="s">
        <v>40</v>
      </c>
      <c r="AI361" s="457">
        <v>100</v>
      </c>
      <c r="AJ361" s="457">
        <v>0.25</v>
      </c>
      <c r="AK361" s="67">
        <v>43101</v>
      </c>
      <c r="AL361" s="67">
        <v>43465</v>
      </c>
      <c r="AM361" s="1647">
        <v>621699093</v>
      </c>
      <c r="AN361" s="1647">
        <v>621699093</v>
      </c>
      <c r="AO361" s="68" t="s">
        <v>882</v>
      </c>
    </row>
    <row r="362" spans="1:41" s="1180" customFormat="1" ht="35.1" customHeight="1" x14ac:dyDescent="0.25">
      <c r="A362" s="1187" t="s">
        <v>872</v>
      </c>
      <c r="B362" s="1188"/>
      <c r="C362" s="1189" t="s">
        <v>874</v>
      </c>
      <c r="D362" s="72">
        <v>299</v>
      </c>
      <c r="E362" s="74" t="s">
        <v>879</v>
      </c>
      <c r="F362" s="74" t="s">
        <v>880</v>
      </c>
      <c r="G362" s="74">
        <v>0</v>
      </c>
      <c r="H362" s="74" t="s">
        <v>38</v>
      </c>
      <c r="I362" s="74">
        <v>1</v>
      </c>
      <c r="J362" s="1121">
        <v>0.25</v>
      </c>
      <c r="K362" s="60">
        <f t="shared" si="39"/>
        <v>0</v>
      </c>
      <c r="L362" s="1184"/>
      <c r="M362" s="62"/>
      <c r="N362" s="62"/>
      <c r="O362" s="453"/>
      <c r="P362" s="62"/>
      <c r="Q362" s="453"/>
      <c r="R362" s="453"/>
      <c r="S362" s="21"/>
      <c r="T362" s="60">
        <f t="shared" si="38"/>
        <v>0</v>
      </c>
      <c r="U362" s="1184"/>
      <c r="V362" s="62"/>
      <c r="W362" s="62"/>
      <c r="X362" s="453"/>
      <c r="Y362" s="62"/>
      <c r="Z362" s="453"/>
      <c r="AA362" s="453"/>
      <c r="AB362" s="21"/>
      <c r="AC362" s="21"/>
      <c r="AD362" s="21"/>
      <c r="AE362" s="21"/>
      <c r="AF362" s="749">
        <v>9</v>
      </c>
      <c r="AG362" s="1776" t="s">
        <v>890</v>
      </c>
      <c r="AH362" s="832" t="s">
        <v>53</v>
      </c>
      <c r="AI362" s="833">
        <v>1</v>
      </c>
      <c r="AJ362" s="833">
        <v>0.2</v>
      </c>
      <c r="AK362" s="86"/>
      <c r="AL362" s="86"/>
      <c r="AM362" s="1637"/>
      <c r="AN362" s="1637"/>
      <c r="AO362" s="68" t="s">
        <v>882</v>
      </c>
    </row>
    <row r="363" spans="1:41" s="1180" customFormat="1" ht="35.1" customHeight="1" x14ac:dyDescent="0.25">
      <c r="A363" s="1181" t="s">
        <v>872</v>
      </c>
      <c r="B363" s="1182"/>
      <c r="C363" s="1183" t="s">
        <v>874</v>
      </c>
      <c r="D363" s="55">
        <v>299</v>
      </c>
      <c r="E363" s="57" t="s">
        <v>879</v>
      </c>
      <c r="F363" s="57" t="s">
        <v>880</v>
      </c>
      <c r="G363" s="57">
        <v>0</v>
      </c>
      <c r="H363" s="57" t="s">
        <v>38</v>
      </c>
      <c r="I363" s="57">
        <v>1</v>
      </c>
      <c r="J363" s="59">
        <v>0.25</v>
      </c>
      <c r="K363" s="60"/>
      <c r="L363" s="1184"/>
      <c r="M363" s="62"/>
      <c r="N363" s="62"/>
      <c r="O363" s="453"/>
      <c r="P363" s="62"/>
      <c r="Q363" s="453"/>
      <c r="R363" s="453"/>
      <c r="S363" s="21"/>
      <c r="T363" s="60"/>
      <c r="U363" s="1184"/>
      <c r="V363" s="62"/>
      <c r="W363" s="62"/>
      <c r="X363" s="453"/>
      <c r="Y363" s="62"/>
      <c r="Z363" s="453"/>
      <c r="AA363" s="453"/>
      <c r="AB363" s="21"/>
      <c r="AC363" s="21"/>
      <c r="AD363" s="21"/>
      <c r="AE363" s="21"/>
      <c r="AF363" s="749"/>
      <c r="AG363" s="1775" t="s">
        <v>891</v>
      </c>
      <c r="AH363" s="1186" t="s">
        <v>53</v>
      </c>
      <c r="AI363" s="457">
        <v>1</v>
      </c>
      <c r="AJ363" s="457">
        <v>0</v>
      </c>
      <c r="AK363" s="67">
        <v>43191</v>
      </c>
      <c r="AL363" s="67">
        <v>43465</v>
      </c>
      <c r="AM363" s="1647"/>
      <c r="AN363" s="1647"/>
      <c r="AO363" s="68" t="s">
        <v>882</v>
      </c>
    </row>
    <row r="364" spans="1:41" s="1180" customFormat="1" ht="35.1" customHeight="1" thickBot="1" x14ac:dyDescent="0.3">
      <c r="A364" s="1190" t="s">
        <v>872</v>
      </c>
      <c r="B364" s="1169"/>
      <c r="C364" s="1168" t="s">
        <v>874</v>
      </c>
      <c r="D364" s="461">
        <v>299</v>
      </c>
      <c r="E364" s="463" t="s">
        <v>879</v>
      </c>
      <c r="F364" s="463" t="s">
        <v>880</v>
      </c>
      <c r="G364" s="463">
        <v>0</v>
      </c>
      <c r="H364" s="463" t="s">
        <v>38</v>
      </c>
      <c r="I364" s="463">
        <v>1</v>
      </c>
      <c r="J364" s="594">
        <v>0.25</v>
      </c>
      <c r="K364" s="76"/>
      <c r="L364" s="1191"/>
      <c r="M364" s="78"/>
      <c r="N364" s="78"/>
      <c r="O364" s="466"/>
      <c r="P364" s="78"/>
      <c r="Q364" s="466"/>
      <c r="R364" s="466"/>
      <c r="S364" s="1192"/>
      <c r="T364" s="76"/>
      <c r="U364" s="1191"/>
      <c r="V364" s="78"/>
      <c r="W364" s="78"/>
      <c r="X364" s="466"/>
      <c r="Y364" s="78"/>
      <c r="Z364" s="466"/>
      <c r="AA364" s="466"/>
      <c r="AB364" s="1192"/>
      <c r="AC364" s="1192"/>
      <c r="AD364" s="1192"/>
      <c r="AE364" s="1192"/>
      <c r="AF364" s="595"/>
      <c r="AG364" s="1777" t="s">
        <v>892</v>
      </c>
      <c r="AH364" s="1193" t="s">
        <v>53</v>
      </c>
      <c r="AI364" s="470">
        <v>1</v>
      </c>
      <c r="AJ364" s="470">
        <v>0</v>
      </c>
      <c r="AK364" s="471">
        <v>43282</v>
      </c>
      <c r="AL364" s="471">
        <v>43465</v>
      </c>
      <c r="AM364" s="1635"/>
      <c r="AN364" s="1635"/>
      <c r="AO364" s="472" t="s">
        <v>882</v>
      </c>
    </row>
    <row r="365" spans="1:41" s="774" customFormat="1" ht="35.1" customHeight="1" thickBot="1" x14ac:dyDescent="0.3">
      <c r="A365" s="1194" t="s">
        <v>872</v>
      </c>
      <c r="B365" s="1195" t="s">
        <v>873</v>
      </c>
      <c r="C365" s="1196" t="s">
        <v>874</v>
      </c>
      <c r="D365" s="808">
        <v>300</v>
      </c>
      <c r="E365" s="421" t="s">
        <v>893</v>
      </c>
      <c r="F365" s="421" t="s">
        <v>894</v>
      </c>
      <c r="G365" s="838">
        <v>0</v>
      </c>
      <c r="H365" s="838" t="s">
        <v>38</v>
      </c>
      <c r="I365" s="838">
        <v>1</v>
      </c>
      <c r="J365" s="166">
        <v>0.33</v>
      </c>
      <c r="K365" s="167">
        <f>L365+M365+N365+O365+P365+Q365+R365+S365</f>
        <v>0</v>
      </c>
      <c r="L365" s="810"/>
      <c r="M365" s="811"/>
      <c r="N365" s="811"/>
      <c r="O365" s="812"/>
      <c r="P365" s="811"/>
      <c r="Q365" s="812"/>
      <c r="R365" s="812"/>
      <c r="S365" s="813"/>
      <c r="T365" s="167">
        <f t="shared" si="38"/>
        <v>0</v>
      </c>
      <c r="U365" s="810"/>
      <c r="V365" s="811"/>
      <c r="W365" s="811"/>
      <c r="X365" s="812"/>
      <c r="Y365" s="811"/>
      <c r="Z365" s="812"/>
      <c r="AA365" s="812"/>
      <c r="AB365" s="813"/>
      <c r="AC365" s="813"/>
      <c r="AD365" s="813"/>
      <c r="AE365" s="814"/>
      <c r="AF365" s="815">
        <v>1</v>
      </c>
      <c r="AG365" s="139" t="s">
        <v>895</v>
      </c>
      <c r="AH365" s="1098" t="s">
        <v>40</v>
      </c>
      <c r="AI365" s="876">
        <v>100</v>
      </c>
      <c r="AJ365" s="840">
        <v>100</v>
      </c>
      <c r="AK365" s="841">
        <v>43101</v>
      </c>
      <c r="AL365" s="841">
        <v>43465</v>
      </c>
      <c r="AM365" s="1665">
        <v>0</v>
      </c>
      <c r="AN365" s="1691">
        <v>0</v>
      </c>
      <c r="AO365" s="178" t="s">
        <v>522</v>
      </c>
    </row>
    <row r="366" spans="1:41" s="774" customFormat="1" ht="35.1" customHeight="1" thickBot="1" x14ac:dyDescent="0.25">
      <c r="A366" s="1197" t="s">
        <v>872</v>
      </c>
      <c r="B366" s="1198" t="s">
        <v>873</v>
      </c>
      <c r="C366" s="1199" t="s">
        <v>874</v>
      </c>
      <c r="D366" s="777">
        <v>301</v>
      </c>
      <c r="E366" s="35" t="s">
        <v>896</v>
      </c>
      <c r="F366" s="35" t="s">
        <v>897</v>
      </c>
      <c r="G366" s="881">
        <v>0</v>
      </c>
      <c r="H366" s="881" t="s">
        <v>38</v>
      </c>
      <c r="I366" s="881">
        <v>1</v>
      </c>
      <c r="J366" s="37">
        <v>0.33</v>
      </c>
      <c r="K366" s="38">
        <f>L366+M366+N366+O366+P366+Q366+R366+S366</f>
        <v>48873941</v>
      </c>
      <c r="L366" s="309">
        <v>48873941</v>
      </c>
      <c r="M366" s="882"/>
      <c r="N366" s="882"/>
      <c r="O366" s="882"/>
      <c r="P366" s="882"/>
      <c r="Q366" s="882"/>
      <c r="R366" s="882"/>
      <c r="S366" s="882"/>
      <c r="T366" s="38">
        <f t="shared" si="38"/>
        <v>45920000</v>
      </c>
      <c r="U366" s="1200">
        <v>45920000</v>
      </c>
      <c r="V366" s="1200"/>
      <c r="W366" s="1200"/>
      <c r="X366" s="1200"/>
      <c r="Y366" s="1200"/>
      <c r="Z366" s="1200"/>
      <c r="AA366" s="1200"/>
      <c r="AB366" s="1200"/>
      <c r="AC366" s="1200"/>
      <c r="AD366" s="1200"/>
      <c r="AE366" s="1201"/>
      <c r="AF366" s="1202">
        <v>1</v>
      </c>
      <c r="AG366" s="1748" t="s">
        <v>898</v>
      </c>
      <c r="AH366" s="1203" t="s">
        <v>40</v>
      </c>
      <c r="AI366" s="1204">
        <v>100</v>
      </c>
      <c r="AJ366" s="1205">
        <v>100</v>
      </c>
      <c r="AK366" s="1206">
        <v>43117</v>
      </c>
      <c r="AL366" s="1206">
        <v>43117</v>
      </c>
      <c r="AM366" s="1631">
        <v>20000000</v>
      </c>
      <c r="AN366" s="1712">
        <v>20000000</v>
      </c>
      <c r="AO366" s="48" t="s">
        <v>522</v>
      </c>
    </row>
    <row r="367" spans="1:41" s="774" customFormat="1" ht="35.1" customHeight="1" thickBot="1" x14ac:dyDescent="0.3">
      <c r="A367" s="1159" t="s">
        <v>872</v>
      </c>
      <c r="B367" s="1160" t="s">
        <v>873</v>
      </c>
      <c r="C367" s="1161" t="s">
        <v>874</v>
      </c>
      <c r="D367" s="1162">
        <v>301</v>
      </c>
      <c r="E367" s="1041" t="s">
        <v>896</v>
      </c>
      <c r="F367" s="436" t="s">
        <v>897</v>
      </c>
      <c r="G367" s="994">
        <v>0</v>
      </c>
      <c r="H367" s="994" t="s">
        <v>38</v>
      </c>
      <c r="I367" s="994">
        <v>1</v>
      </c>
      <c r="J367" s="551">
        <v>0.33</v>
      </c>
      <c r="K367" s="260"/>
      <c r="L367" s="1207"/>
      <c r="M367" s="1208"/>
      <c r="N367" s="1208"/>
      <c r="O367" s="1209"/>
      <c r="P367" s="1208"/>
      <c r="Q367" s="1209"/>
      <c r="R367" s="1209"/>
      <c r="S367" s="1210"/>
      <c r="T367" s="260"/>
      <c r="U367" s="1207"/>
      <c r="V367" s="1208"/>
      <c r="W367" s="1208"/>
      <c r="X367" s="1209"/>
      <c r="Y367" s="1208"/>
      <c r="Z367" s="1209"/>
      <c r="AA367" s="1209"/>
      <c r="AB367" s="1210"/>
      <c r="AC367" s="1210"/>
      <c r="AD367" s="1210"/>
      <c r="AE367" s="1211"/>
      <c r="AF367" s="1212">
        <v>2</v>
      </c>
      <c r="AG367" s="1778" t="s">
        <v>899</v>
      </c>
      <c r="AH367" s="1213" t="s">
        <v>40</v>
      </c>
      <c r="AI367" s="1214">
        <v>100</v>
      </c>
      <c r="AJ367" s="1215">
        <v>100</v>
      </c>
      <c r="AK367" s="1216">
        <v>43384</v>
      </c>
      <c r="AL367" s="1216">
        <v>43434</v>
      </c>
      <c r="AM367" s="1683">
        <v>28873941</v>
      </c>
      <c r="AN367" s="1717">
        <v>25920000</v>
      </c>
      <c r="AO367" s="270" t="s">
        <v>522</v>
      </c>
    </row>
    <row r="368" spans="1:41" s="774" customFormat="1" ht="35.1" customHeight="1" thickBot="1" x14ac:dyDescent="0.25">
      <c r="A368" s="1194" t="s">
        <v>872</v>
      </c>
      <c r="B368" s="1195" t="s">
        <v>873</v>
      </c>
      <c r="C368" s="1196" t="s">
        <v>874</v>
      </c>
      <c r="D368" s="808">
        <v>302</v>
      </c>
      <c r="E368" s="421" t="s">
        <v>900</v>
      </c>
      <c r="F368" s="421" t="s">
        <v>901</v>
      </c>
      <c r="G368" s="838">
        <v>0</v>
      </c>
      <c r="H368" s="838" t="s">
        <v>38</v>
      </c>
      <c r="I368" s="838">
        <v>40</v>
      </c>
      <c r="J368" s="166">
        <v>20</v>
      </c>
      <c r="K368" s="167">
        <f>L368+M368+N368+O368+P368+Q368+R368+S368</f>
        <v>17200000</v>
      </c>
      <c r="L368" s="1217">
        <v>17200000</v>
      </c>
      <c r="M368" s="739"/>
      <c r="N368" s="739"/>
      <c r="O368" s="739"/>
      <c r="P368" s="739"/>
      <c r="Q368" s="739"/>
      <c r="R368" s="739"/>
      <c r="S368" s="739"/>
      <c r="T368" s="167">
        <f t="shared" si="38"/>
        <v>17000000</v>
      </c>
      <c r="U368" s="99">
        <v>17000000</v>
      </c>
      <c r="V368" s="99"/>
      <c r="W368" s="99"/>
      <c r="X368" s="99"/>
      <c r="Y368" s="99"/>
      <c r="Z368" s="99"/>
      <c r="AA368" s="99"/>
      <c r="AB368" s="99"/>
      <c r="AC368" s="99"/>
      <c r="AD368" s="99"/>
      <c r="AE368" s="99"/>
      <c r="AF368" s="926">
        <v>1</v>
      </c>
      <c r="AG368" s="1779" t="s">
        <v>902</v>
      </c>
      <c r="AH368" s="1098" t="s">
        <v>53</v>
      </c>
      <c r="AI368" s="876">
        <v>20</v>
      </c>
      <c r="AJ368" s="1218">
        <v>16</v>
      </c>
      <c r="AK368" s="1219">
        <v>43117</v>
      </c>
      <c r="AL368" s="1219">
        <v>43117</v>
      </c>
      <c r="AM368" s="1665">
        <v>17200000</v>
      </c>
      <c r="AN368" s="1691">
        <v>17000000</v>
      </c>
      <c r="AO368" s="178" t="s">
        <v>522</v>
      </c>
    </row>
    <row r="369" spans="1:41" s="774" customFormat="1" ht="35.1" customHeight="1" thickBot="1" x14ac:dyDescent="0.3">
      <c r="A369" s="1220" t="s">
        <v>872</v>
      </c>
      <c r="B369" s="1221" t="s">
        <v>873</v>
      </c>
      <c r="C369" s="1222" t="s">
        <v>874</v>
      </c>
      <c r="D369" s="763">
        <v>303</v>
      </c>
      <c r="E369" s="1087" t="s">
        <v>903</v>
      </c>
      <c r="F369" s="1087" t="s">
        <v>904</v>
      </c>
      <c r="G369" s="1223">
        <v>10</v>
      </c>
      <c r="H369" s="1223" t="s">
        <v>38</v>
      </c>
      <c r="I369" s="1223">
        <v>70</v>
      </c>
      <c r="J369" s="696">
        <v>2</v>
      </c>
      <c r="K369" s="697">
        <f>L369+M369+N369+O369+P369+Q369+R369+S369</f>
        <v>0</v>
      </c>
      <c r="L369" s="39"/>
      <c r="M369" s="40"/>
      <c r="N369" s="40"/>
      <c r="O369" s="40"/>
      <c r="P369" s="40"/>
      <c r="Q369" s="40"/>
      <c r="R369" s="40"/>
      <c r="S369" s="40"/>
      <c r="T369" s="697">
        <f t="shared" si="38"/>
        <v>0</v>
      </c>
      <c r="U369" s="765"/>
      <c r="V369" s="766"/>
      <c r="W369" s="766"/>
      <c r="X369" s="767"/>
      <c r="Y369" s="766"/>
      <c r="Z369" s="767"/>
      <c r="AA369" s="767"/>
      <c r="AB369" s="768"/>
      <c r="AC369" s="768"/>
      <c r="AD369" s="768"/>
      <c r="AE369" s="769"/>
      <c r="AF369" s="1224">
        <v>1</v>
      </c>
      <c r="AG369" s="1780" t="s">
        <v>905</v>
      </c>
      <c r="AH369" s="1225" t="s">
        <v>40</v>
      </c>
      <c r="AI369" s="1226">
        <v>100</v>
      </c>
      <c r="AJ369" s="1227">
        <v>100</v>
      </c>
      <c r="AK369" s="1228">
        <v>43282</v>
      </c>
      <c r="AL369" s="1228">
        <v>43462</v>
      </c>
      <c r="AM369" s="1667"/>
      <c r="AN369" s="1718">
        <v>0</v>
      </c>
      <c r="AO369" s="684" t="s">
        <v>522</v>
      </c>
    </row>
    <row r="370" spans="1:41" s="774" customFormat="1" ht="35.1" customHeight="1" thickBot="1" x14ac:dyDescent="0.3">
      <c r="A370" s="1197" t="s">
        <v>872</v>
      </c>
      <c r="B370" s="1198" t="s">
        <v>873</v>
      </c>
      <c r="C370" s="1199" t="s">
        <v>874</v>
      </c>
      <c r="D370" s="777">
        <v>304</v>
      </c>
      <c r="E370" s="35" t="s">
        <v>906</v>
      </c>
      <c r="F370" s="35" t="s">
        <v>907</v>
      </c>
      <c r="G370" s="881">
        <v>0</v>
      </c>
      <c r="H370" s="881" t="s">
        <v>47</v>
      </c>
      <c r="I370" s="881">
        <v>2</v>
      </c>
      <c r="J370" s="37">
        <v>2</v>
      </c>
      <c r="K370" s="38">
        <f>L370+M370+N370+O370+P370+Q370+R370+S370</f>
        <v>0</v>
      </c>
      <c r="L370" s="883"/>
      <c r="M370" s="884"/>
      <c r="N370" s="884"/>
      <c r="O370" s="780"/>
      <c r="P370" s="884"/>
      <c r="Q370" s="780"/>
      <c r="R370" s="780"/>
      <c r="S370" s="1229"/>
      <c r="T370" s="38">
        <f t="shared" si="38"/>
        <v>0</v>
      </c>
      <c r="U370" s="883"/>
      <c r="V370" s="884"/>
      <c r="W370" s="884"/>
      <c r="X370" s="780"/>
      <c r="Y370" s="884"/>
      <c r="Z370" s="780"/>
      <c r="AA370" s="780"/>
      <c r="AB370" s="886"/>
      <c r="AC370" s="886"/>
      <c r="AD370" s="886"/>
      <c r="AE370" s="887"/>
      <c r="AF370" s="786">
        <v>1</v>
      </c>
      <c r="AG370" s="1735" t="s">
        <v>908</v>
      </c>
      <c r="AH370" s="1230" t="s">
        <v>53</v>
      </c>
      <c r="AI370" s="1231">
        <v>1</v>
      </c>
      <c r="AJ370" s="889">
        <v>0.5</v>
      </c>
      <c r="AK370" s="891">
        <v>43101</v>
      </c>
      <c r="AL370" s="891">
        <v>43465</v>
      </c>
      <c r="AM370" s="1631">
        <v>0</v>
      </c>
      <c r="AN370" s="1712">
        <v>0</v>
      </c>
      <c r="AO370" s="48" t="s">
        <v>522</v>
      </c>
    </row>
    <row r="371" spans="1:41" s="774" customFormat="1" ht="35.1" customHeight="1" thickBot="1" x14ac:dyDescent="0.3">
      <c r="A371" s="1194" t="s">
        <v>872</v>
      </c>
      <c r="B371" s="1195" t="s">
        <v>873</v>
      </c>
      <c r="C371" s="1196" t="s">
        <v>874</v>
      </c>
      <c r="D371" s="808">
        <v>305</v>
      </c>
      <c r="E371" s="421" t="s">
        <v>909</v>
      </c>
      <c r="F371" s="421" t="s">
        <v>910</v>
      </c>
      <c r="G371" s="838">
        <v>0</v>
      </c>
      <c r="H371" s="838" t="s">
        <v>38</v>
      </c>
      <c r="I371" s="838">
        <v>1</v>
      </c>
      <c r="J371" s="166">
        <v>0.5</v>
      </c>
      <c r="K371" s="167">
        <f>L371+M371+N371+O371+P371+Q371+R371+S371</f>
        <v>0</v>
      </c>
      <c r="L371" s="810"/>
      <c r="M371" s="811"/>
      <c r="N371" s="811"/>
      <c r="O371" s="812"/>
      <c r="P371" s="811"/>
      <c r="Q371" s="812"/>
      <c r="R371" s="812"/>
      <c r="S371" s="813"/>
      <c r="T371" s="167">
        <f t="shared" si="38"/>
        <v>0</v>
      </c>
      <c r="U371" s="810"/>
      <c r="V371" s="811"/>
      <c r="W371" s="811"/>
      <c r="X371" s="812"/>
      <c r="Y371" s="811"/>
      <c r="Z371" s="812"/>
      <c r="AA371" s="812"/>
      <c r="AB371" s="813"/>
      <c r="AC371" s="813"/>
      <c r="AD371" s="813"/>
      <c r="AE371" s="814"/>
      <c r="AF371" s="815">
        <v>1</v>
      </c>
      <c r="AG371" s="1781" t="s">
        <v>911</v>
      </c>
      <c r="AH371" s="1098" t="s">
        <v>40</v>
      </c>
      <c r="AI371" s="876">
        <v>100</v>
      </c>
      <c r="AJ371" s="840">
        <v>100</v>
      </c>
      <c r="AK371" s="841">
        <v>43101</v>
      </c>
      <c r="AL371" s="841">
        <v>43465</v>
      </c>
      <c r="AM371" s="1665">
        <v>0</v>
      </c>
      <c r="AN371" s="1691">
        <v>0</v>
      </c>
      <c r="AO371" s="178" t="s">
        <v>522</v>
      </c>
    </row>
    <row r="372" spans="1:41" s="774" customFormat="1" ht="35.1" customHeight="1" x14ac:dyDescent="0.2">
      <c r="A372" s="1174" t="s">
        <v>872</v>
      </c>
      <c r="B372" s="1175" t="s">
        <v>873</v>
      </c>
      <c r="C372" s="1176" t="s">
        <v>874</v>
      </c>
      <c r="D372" s="1232">
        <v>306</v>
      </c>
      <c r="E372" s="436" t="s">
        <v>912</v>
      </c>
      <c r="F372" s="436" t="s">
        <v>913</v>
      </c>
      <c r="G372" s="994">
        <v>1</v>
      </c>
      <c r="H372" s="994" t="s">
        <v>38</v>
      </c>
      <c r="I372" s="994">
        <v>4</v>
      </c>
      <c r="J372" s="551">
        <v>1</v>
      </c>
      <c r="K372" s="439">
        <f>L372+M372+N372+O372+P372+Q372+R372+S372</f>
        <v>210571951</v>
      </c>
      <c r="L372" s="39">
        <v>99995987</v>
      </c>
      <c r="M372" s="40"/>
      <c r="N372" s="40"/>
      <c r="O372" s="40"/>
      <c r="P372" s="40"/>
      <c r="Q372" s="40"/>
      <c r="R372" s="40"/>
      <c r="S372" s="40">
        <v>110575964</v>
      </c>
      <c r="T372" s="439">
        <f t="shared" si="38"/>
        <v>99361707</v>
      </c>
      <c r="U372" s="414">
        <v>99361707</v>
      </c>
      <c r="V372" s="414"/>
      <c r="W372" s="414"/>
      <c r="X372" s="414"/>
      <c r="Y372" s="414"/>
      <c r="Z372" s="414"/>
      <c r="AA372" s="414"/>
      <c r="AB372" s="414"/>
      <c r="AC372" s="414"/>
      <c r="AD372" s="414"/>
      <c r="AE372" s="552"/>
      <c r="AF372" s="1233">
        <v>1</v>
      </c>
      <c r="AG372" s="1782" t="s">
        <v>914</v>
      </c>
      <c r="AH372" s="1234" t="s">
        <v>73</v>
      </c>
      <c r="AI372" s="1235">
        <v>100</v>
      </c>
      <c r="AJ372" s="1236">
        <v>0</v>
      </c>
      <c r="AK372" s="913">
        <v>43204</v>
      </c>
      <c r="AL372" s="913">
        <v>43295</v>
      </c>
      <c r="AM372" s="1644">
        <v>110575964</v>
      </c>
      <c r="AN372" s="1719">
        <v>0</v>
      </c>
      <c r="AO372" s="449" t="s">
        <v>522</v>
      </c>
    </row>
    <row r="373" spans="1:41" s="774" customFormat="1" ht="35.1" customHeight="1" thickBot="1" x14ac:dyDescent="0.3">
      <c r="A373" s="1237" t="s">
        <v>872</v>
      </c>
      <c r="B373" s="1169" t="s">
        <v>915</v>
      </c>
      <c r="C373" s="1168" t="s">
        <v>874</v>
      </c>
      <c r="D373" s="794">
        <v>306</v>
      </c>
      <c r="E373" s="463" t="s">
        <v>916</v>
      </c>
      <c r="F373" s="463" t="s">
        <v>913</v>
      </c>
      <c r="G373" s="919">
        <v>2</v>
      </c>
      <c r="H373" s="919" t="s">
        <v>38</v>
      </c>
      <c r="I373" s="919">
        <v>4</v>
      </c>
      <c r="J373" s="594">
        <v>1</v>
      </c>
      <c r="K373" s="439"/>
      <c r="L373" s="309"/>
      <c r="M373" s="1238"/>
      <c r="N373" s="1238"/>
      <c r="O373" s="466"/>
      <c r="P373" s="1238"/>
      <c r="Q373" s="466"/>
      <c r="R373" s="466"/>
      <c r="S373" s="1170"/>
      <c r="T373" s="76"/>
      <c r="U373" s="1239"/>
      <c r="V373" s="1238"/>
      <c r="W373" s="1238"/>
      <c r="X373" s="466"/>
      <c r="Y373" s="1238"/>
      <c r="Z373" s="466"/>
      <c r="AA373" s="466"/>
      <c r="AB373" s="1170"/>
      <c r="AC373" s="1170"/>
      <c r="AD373" s="1170"/>
      <c r="AE373" s="800"/>
      <c r="AF373" s="1224">
        <v>2</v>
      </c>
      <c r="AG373" s="1783" t="s">
        <v>917</v>
      </c>
      <c r="AH373" s="1225" t="s">
        <v>918</v>
      </c>
      <c r="AI373" s="1226">
        <v>13116</v>
      </c>
      <c r="AJ373" s="1236">
        <v>13116</v>
      </c>
      <c r="AK373" s="1228" t="s">
        <v>919</v>
      </c>
      <c r="AL373" s="1228">
        <v>43371</v>
      </c>
      <c r="AM373" s="1668">
        <v>99995987</v>
      </c>
      <c r="AN373" s="1715">
        <v>99361707</v>
      </c>
      <c r="AO373" s="472" t="s">
        <v>522</v>
      </c>
    </row>
    <row r="374" spans="1:41" s="774" customFormat="1" ht="35.1" customHeight="1" x14ac:dyDescent="0.25">
      <c r="A374" s="1197" t="s">
        <v>872</v>
      </c>
      <c r="B374" s="1093" t="s">
        <v>920</v>
      </c>
      <c r="C374" s="1198" t="s">
        <v>921</v>
      </c>
      <c r="D374" s="777">
        <v>307</v>
      </c>
      <c r="E374" s="35" t="s">
        <v>922</v>
      </c>
      <c r="F374" s="35" t="s">
        <v>923</v>
      </c>
      <c r="G374" s="881" t="s">
        <v>178</v>
      </c>
      <c r="H374" s="881" t="s">
        <v>47</v>
      </c>
      <c r="I374" s="881">
        <v>6</v>
      </c>
      <c r="J374" s="37">
        <v>6</v>
      </c>
      <c r="K374" s="38">
        <f>L374+M374+N374+O374+P374+Q374+R374+S374</f>
        <v>36470903</v>
      </c>
      <c r="L374" s="309">
        <v>36470903</v>
      </c>
      <c r="M374" s="310"/>
      <c r="N374" s="310"/>
      <c r="O374" s="310"/>
      <c r="P374" s="310"/>
      <c r="Q374" s="310"/>
      <c r="R374" s="310"/>
      <c r="S374" s="310"/>
      <c r="T374" s="1240">
        <f>+U374+V374+W374+X374+Y374+Z374+AA374+AB374</f>
        <v>36470903</v>
      </c>
      <c r="U374" s="1241">
        <v>36470903</v>
      </c>
      <c r="V374" s="1241"/>
      <c r="W374" s="1241"/>
      <c r="X374" s="1241"/>
      <c r="Y374" s="1241"/>
      <c r="Z374" s="1241"/>
      <c r="AA374" s="1241"/>
      <c r="AB374" s="1241"/>
      <c r="AC374" s="1242"/>
      <c r="AD374" s="1242"/>
      <c r="AE374" s="1243"/>
      <c r="AF374" s="1244">
        <v>1</v>
      </c>
      <c r="AG374" s="1784" t="s">
        <v>924</v>
      </c>
      <c r="AH374" s="1245" t="s">
        <v>40</v>
      </c>
      <c r="AI374" s="1246">
        <v>100</v>
      </c>
      <c r="AJ374" s="1247">
        <v>100</v>
      </c>
      <c r="AK374" s="1248">
        <v>43221</v>
      </c>
      <c r="AL374" s="1248">
        <v>43465</v>
      </c>
      <c r="AM374" s="1644">
        <v>1270903</v>
      </c>
      <c r="AN374" s="1719">
        <v>1270903</v>
      </c>
      <c r="AO374" s="48" t="s">
        <v>522</v>
      </c>
    </row>
    <row r="375" spans="1:41" s="774" customFormat="1" ht="35.1" customHeight="1" x14ac:dyDescent="0.25">
      <c r="A375" s="1181" t="s">
        <v>872</v>
      </c>
      <c r="B375" s="1249" t="s">
        <v>920</v>
      </c>
      <c r="C375" s="1182" t="s">
        <v>921</v>
      </c>
      <c r="D375" s="895">
        <v>307</v>
      </c>
      <c r="E375" s="57" t="s">
        <v>922</v>
      </c>
      <c r="F375" s="57" t="s">
        <v>923</v>
      </c>
      <c r="G375" s="896" t="s">
        <v>178</v>
      </c>
      <c r="H375" s="896" t="s">
        <v>47</v>
      </c>
      <c r="I375" s="896">
        <v>6</v>
      </c>
      <c r="J375" s="59">
        <v>6</v>
      </c>
      <c r="K375" s="60"/>
      <c r="L375" s="897"/>
      <c r="M375" s="898"/>
      <c r="N375" s="898"/>
      <c r="O375" s="1250"/>
      <c r="P375" s="898"/>
      <c r="Q375" s="1250"/>
      <c r="R375" s="1250"/>
      <c r="S375" s="900"/>
      <c r="T375" s="1251"/>
      <c r="U375" s="1252"/>
      <c r="V375" s="1253"/>
      <c r="W375" s="1253"/>
      <c r="X375" s="1254"/>
      <c r="Y375" s="1253"/>
      <c r="Z375" s="1254"/>
      <c r="AA375" s="1254"/>
      <c r="AB375" s="1255"/>
      <c r="AC375" s="1255"/>
      <c r="AD375" s="1255"/>
      <c r="AE375" s="1256"/>
      <c r="AF375" s="1257">
        <v>2</v>
      </c>
      <c r="AG375" s="475" t="s">
        <v>925</v>
      </c>
      <c r="AH375" s="1258" t="s">
        <v>598</v>
      </c>
      <c r="AI375" s="1259">
        <v>6</v>
      </c>
      <c r="AJ375" s="1260">
        <v>4</v>
      </c>
      <c r="AK375" s="1261">
        <v>43117</v>
      </c>
      <c r="AL375" s="1261">
        <v>43118</v>
      </c>
      <c r="AM375" s="1645">
        <v>35200000</v>
      </c>
      <c r="AN375" s="1713">
        <v>35200000</v>
      </c>
      <c r="AO375" s="68" t="s">
        <v>522</v>
      </c>
    </row>
    <row r="376" spans="1:41" s="774" customFormat="1" ht="35.1" customHeight="1" x14ac:dyDescent="0.25">
      <c r="A376" s="1181" t="s">
        <v>872</v>
      </c>
      <c r="B376" s="1249" t="s">
        <v>920</v>
      </c>
      <c r="C376" s="1182" t="s">
        <v>921</v>
      </c>
      <c r="D376" s="895">
        <v>307</v>
      </c>
      <c r="E376" s="57" t="s">
        <v>922</v>
      </c>
      <c r="F376" s="57" t="s">
        <v>923</v>
      </c>
      <c r="G376" s="896" t="s">
        <v>178</v>
      </c>
      <c r="H376" s="896" t="s">
        <v>47</v>
      </c>
      <c r="I376" s="896">
        <v>6</v>
      </c>
      <c r="J376" s="59">
        <v>6</v>
      </c>
      <c r="K376" s="60"/>
      <c r="L376" s="897"/>
      <c r="M376" s="898"/>
      <c r="N376" s="898"/>
      <c r="O376" s="1250"/>
      <c r="P376" s="898"/>
      <c r="Q376" s="1250"/>
      <c r="R376" s="1250"/>
      <c r="S376" s="900"/>
      <c r="T376" s="60"/>
      <c r="U376" s="897"/>
      <c r="V376" s="898"/>
      <c r="W376" s="898"/>
      <c r="X376" s="1250"/>
      <c r="Y376" s="898"/>
      <c r="Z376" s="1250"/>
      <c r="AA376" s="1250"/>
      <c r="AB376" s="900"/>
      <c r="AC376" s="900"/>
      <c r="AD376" s="900"/>
      <c r="AE376" s="901"/>
      <c r="AF376" s="1262">
        <v>3</v>
      </c>
      <c r="AG376" s="475" t="s">
        <v>926</v>
      </c>
      <c r="AH376" s="1263" t="s">
        <v>927</v>
      </c>
      <c r="AI376" s="1264">
        <v>1</v>
      </c>
      <c r="AJ376" s="903">
        <v>1</v>
      </c>
      <c r="AK376" s="907">
        <v>42867</v>
      </c>
      <c r="AL376" s="907">
        <v>42886</v>
      </c>
      <c r="AM376" s="1645"/>
      <c r="AN376" s="1713">
        <v>0</v>
      </c>
      <c r="AO376" s="68" t="s">
        <v>522</v>
      </c>
    </row>
    <row r="377" spans="1:41" s="774" customFormat="1" ht="35.1" customHeight="1" thickBot="1" x14ac:dyDescent="0.3">
      <c r="A377" s="1220" t="s">
        <v>872</v>
      </c>
      <c r="B377" s="1085" t="s">
        <v>920</v>
      </c>
      <c r="C377" s="1221" t="s">
        <v>921</v>
      </c>
      <c r="D377" s="763">
        <v>307</v>
      </c>
      <c r="E377" s="1087" t="s">
        <v>922</v>
      </c>
      <c r="F377" s="1087" t="s">
        <v>923</v>
      </c>
      <c r="G377" s="1223" t="s">
        <v>178</v>
      </c>
      <c r="H377" s="1223" t="s">
        <v>47</v>
      </c>
      <c r="I377" s="1223">
        <v>6</v>
      </c>
      <c r="J377" s="696">
        <v>6</v>
      </c>
      <c r="K377" s="697"/>
      <c r="L377" s="765"/>
      <c r="M377" s="766"/>
      <c r="N377" s="766"/>
      <c r="O377" s="767"/>
      <c r="P377" s="766"/>
      <c r="Q377" s="767"/>
      <c r="R377" s="767"/>
      <c r="S377" s="768"/>
      <c r="T377" s="697"/>
      <c r="U377" s="765"/>
      <c r="V377" s="766"/>
      <c r="W377" s="766"/>
      <c r="X377" s="767"/>
      <c r="Y377" s="766"/>
      <c r="Z377" s="767"/>
      <c r="AA377" s="767"/>
      <c r="AB377" s="768"/>
      <c r="AC377" s="768"/>
      <c r="AD377" s="768"/>
      <c r="AE377" s="769"/>
      <c r="AF377" s="1265">
        <v>4</v>
      </c>
      <c r="AG377" s="1785" t="s">
        <v>928</v>
      </c>
      <c r="AH377" s="1225" t="s">
        <v>929</v>
      </c>
      <c r="AI377" s="1226">
        <v>1</v>
      </c>
      <c r="AJ377" s="1227">
        <v>1</v>
      </c>
      <c r="AK377" s="1228">
        <v>43363</v>
      </c>
      <c r="AL377" s="1228">
        <v>43465</v>
      </c>
      <c r="AM377" s="1667"/>
      <c r="AN377" s="1667"/>
      <c r="AO377" s="68" t="s">
        <v>522</v>
      </c>
    </row>
    <row r="378" spans="1:41" s="774" customFormat="1" ht="35.1" customHeight="1" thickBot="1" x14ac:dyDescent="0.3">
      <c r="A378" s="1194" t="s">
        <v>872</v>
      </c>
      <c r="B378" s="1091" t="s">
        <v>920</v>
      </c>
      <c r="C378" s="1195" t="s">
        <v>921</v>
      </c>
      <c r="D378" s="808">
        <v>311</v>
      </c>
      <c r="E378" s="421" t="s">
        <v>930</v>
      </c>
      <c r="F378" s="421" t="s">
        <v>931</v>
      </c>
      <c r="G378" s="838">
        <v>0</v>
      </c>
      <c r="H378" s="838" t="s">
        <v>38</v>
      </c>
      <c r="I378" s="838">
        <v>4</v>
      </c>
      <c r="J378" s="166">
        <v>1</v>
      </c>
      <c r="K378" s="167">
        <f t="shared" ref="K378:K404" si="40">L378+M378+N378+O378+P378+Q378+R378+S378</f>
        <v>0</v>
      </c>
      <c r="L378" s="810"/>
      <c r="M378" s="811"/>
      <c r="N378" s="811"/>
      <c r="O378" s="812"/>
      <c r="P378" s="811"/>
      <c r="Q378" s="812"/>
      <c r="R378" s="812"/>
      <c r="S378" s="813"/>
      <c r="T378" s="167">
        <f t="shared" ref="T378:T412" si="41">+U378+V378+W378+X378+Y378+Z378+AA378+AB378</f>
        <v>0</v>
      </c>
      <c r="U378" s="810"/>
      <c r="V378" s="811"/>
      <c r="W378" s="811"/>
      <c r="X378" s="812"/>
      <c r="Y378" s="811"/>
      <c r="Z378" s="812"/>
      <c r="AA378" s="812"/>
      <c r="AB378" s="813"/>
      <c r="AC378" s="813"/>
      <c r="AD378" s="813"/>
      <c r="AE378" s="814"/>
      <c r="AF378" s="815">
        <v>1</v>
      </c>
      <c r="AG378" s="1781"/>
      <c r="AH378" s="1098"/>
      <c r="AI378" s="876"/>
      <c r="AJ378" s="840"/>
      <c r="AK378" s="841"/>
      <c r="AL378" s="841"/>
      <c r="AM378" s="1665"/>
      <c r="AN378" s="1691"/>
      <c r="AO378" s="178" t="s">
        <v>522</v>
      </c>
    </row>
    <row r="379" spans="1:41" s="774" customFormat="1" ht="35.1" customHeight="1" thickBot="1" x14ac:dyDescent="0.3">
      <c r="A379" s="1194" t="s">
        <v>872</v>
      </c>
      <c r="B379" s="1091" t="s">
        <v>920</v>
      </c>
      <c r="C379" s="1195" t="s">
        <v>921</v>
      </c>
      <c r="D379" s="808">
        <v>312</v>
      </c>
      <c r="E379" s="421" t="s">
        <v>932</v>
      </c>
      <c r="F379" s="421" t="s">
        <v>933</v>
      </c>
      <c r="G379" s="838">
        <v>0</v>
      </c>
      <c r="H379" s="838" t="s">
        <v>38</v>
      </c>
      <c r="I379" s="838">
        <v>2</v>
      </c>
      <c r="J379" s="166">
        <v>1</v>
      </c>
      <c r="K379" s="167">
        <f t="shared" si="40"/>
        <v>0</v>
      </c>
      <c r="L379" s="810"/>
      <c r="M379" s="811"/>
      <c r="N379" s="811"/>
      <c r="O379" s="812"/>
      <c r="P379" s="811"/>
      <c r="Q379" s="812"/>
      <c r="R379" s="812"/>
      <c r="S379" s="813"/>
      <c r="T379" s="167">
        <f t="shared" si="41"/>
        <v>0</v>
      </c>
      <c r="U379" s="810"/>
      <c r="V379" s="811"/>
      <c r="W379" s="811"/>
      <c r="X379" s="812"/>
      <c r="Y379" s="811"/>
      <c r="Z379" s="812"/>
      <c r="AA379" s="812"/>
      <c r="AB379" s="813"/>
      <c r="AC379" s="813"/>
      <c r="AD379" s="813"/>
      <c r="AE379" s="814"/>
      <c r="AF379" s="815">
        <v>1</v>
      </c>
      <c r="AG379" s="1733" t="s">
        <v>934</v>
      </c>
      <c r="AH379" s="1098"/>
      <c r="AI379" s="876"/>
      <c r="AJ379" s="840"/>
      <c r="AK379" s="841"/>
      <c r="AL379" s="841"/>
      <c r="AM379" s="1665"/>
      <c r="AN379" s="1691"/>
      <c r="AO379" s="178" t="s">
        <v>522</v>
      </c>
    </row>
    <row r="380" spans="1:41" s="774" customFormat="1" ht="35.1" customHeight="1" thickBot="1" x14ac:dyDescent="0.3">
      <c r="A380" s="1194" t="s">
        <v>872</v>
      </c>
      <c r="B380" s="1091" t="s">
        <v>935</v>
      </c>
      <c r="C380" s="1196" t="s">
        <v>936</v>
      </c>
      <c r="D380" s="808">
        <v>314</v>
      </c>
      <c r="E380" s="421" t="s">
        <v>937</v>
      </c>
      <c r="F380" s="421" t="s">
        <v>938</v>
      </c>
      <c r="G380" s="838">
        <v>0</v>
      </c>
      <c r="H380" s="838" t="s">
        <v>38</v>
      </c>
      <c r="I380" s="838">
        <v>5000</v>
      </c>
      <c r="J380" s="166">
        <v>1500</v>
      </c>
      <c r="K380" s="167">
        <f t="shared" si="40"/>
        <v>0</v>
      </c>
      <c r="L380" s="810"/>
      <c r="M380" s="811"/>
      <c r="N380" s="811"/>
      <c r="O380" s="812"/>
      <c r="P380" s="811"/>
      <c r="Q380" s="812"/>
      <c r="R380" s="812"/>
      <c r="S380" s="813"/>
      <c r="T380" s="167">
        <f t="shared" si="41"/>
        <v>0</v>
      </c>
      <c r="U380" s="810"/>
      <c r="V380" s="811"/>
      <c r="W380" s="811"/>
      <c r="X380" s="812"/>
      <c r="Y380" s="811"/>
      <c r="Z380" s="812"/>
      <c r="AA380" s="812"/>
      <c r="AB380" s="813"/>
      <c r="AC380" s="813"/>
      <c r="AD380" s="813"/>
      <c r="AE380" s="814"/>
      <c r="AF380" s="815">
        <v>1</v>
      </c>
      <c r="AG380" s="1781" t="s">
        <v>939</v>
      </c>
      <c r="AH380" s="1098" t="s">
        <v>598</v>
      </c>
      <c r="AI380" s="876">
        <v>6</v>
      </c>
      <c r="AJ380" s="840">
        <v>6</v>
      </c>
      <c r="AK380" s="841">
        <v>43101</v>
      </c>
      <c r="AL380" s="841">
        <v>43465</v>
      </c>
      <c r="AM380" s="1665">
        <v>0</v>
      </c>
      <c r="AN380" s="1691">
        <v>0</v>
      </c>
      <c r="AO380" s="178" t="s">
        <v>522</v>
      </c>
    </row>
    <row r="381" spans="1:41" s="774" customFormat="1" ht="35.1" customHeight="1" thickBot="1" x14ac:dyDescent="0.3">
      <c r="A381" s="1194" t="s">
        <v>872</v>
      </c>
      <c r="B381" s="1091" t="s">
        <v>940</v>
      </c>
      <c r="C381" s="1196" t="s">
        <v>936</v>
      </c>
      <c r="D381" s="808">
        <v>315</v>
      </c>
      <c r="E381" s="421" t="s">
        <v>941</v>
      </c>
      <c r="F381" s="421" t="s">
        <v>942</v>
      </c>
      <c r="G381" s="838">
        <v>0</v>
      </c>
      <c r="H381" s="838" t="s">
        <v>38</v>
      </c>
      <c r="I381" s="838">
        <v>1</v>
      </c>
      <c r="J381" s="166">
        <v>1</v>
      </c>
      <c r="K381" s="167">
        <f t="shared" si="40"/>
        <v>0</v>
      </c>
      <c r="L381" s="810"/>
      <c r="M381" s="811"/>
      <c r="N381" s="811"/>
      <c r="O381" s="812"/>
      <c r="P381" s="811"/>
      <c r="Q381" s="812"/>
      <c r="R381" s="812"/>
      <c r="S381" s="813"/>
      <c r="T381" s="167">
        <f t="shared" si="41"/>
        <v>0</v>
      </c>
      <c r="U381" s="810"/>
      <c r="V381" s="811"/>
      <c r="W381" s="811"/>
      <c r="X381" s="812"/>
      <c r="Y381" s="811"/>
      <c r="Z381" s="812"/>
      <c r="AA381" s="812"/>
      <c r="AB381" s="813"/>
      <c r="AC381" s="813"/>
      <c r="AD381" s="813"/>
      <c r="AE381" s="814"/>
      <c r="AF381" s="815">
        <v>1</v>
      </c>
      <c r="AG381" s="1781" t="s">
        <v>943</v>
      </c>
      <c r="AH381" s="1098" t="s">
        <v>73</v>
      </c>
      <c r="AI381" s="876">
        <v>100</v>
      </c>
      <c r="AJ381" s="840">
        <v>100</v>
      </c>
      <c r="AK381" s="841">
        <v>43252</v>
      </c>
      <c r="AL381" s="841">
        <v>43465</v>
      </c>
      <c r="AM381" s="1665">
        <v>0</v>
      </c>
      <c r="AN381" s="1691">
        <v>0</v>
      </c>
      <c r="AO381" s="178" t="s">
        <v>522</v>
      </c>
    </row>
    <row r="382" spans="1:41" s="774" customFormat="1" ht="35.1" customHeight="1" x14ac:dyDescent="0.2">
      <c r="A382" s="1197" t="s">
        <v>872</v>
      </c>
      <c r="B382" s="1093" t="s">
        <v>944</v>
      </c>
      <c r="C382" s="1199" t="s">
        <v>936</v>
      </c>
      <c r="D382" s="777">
        <v>316</v>
      </c>
      <c r="E382" s="35" t="s">
        <v>945</v>
      </c>
      <c r="F382" s="35" t="s">
        <v>946</v>
      </c>
      <c r="G382" s="881">
        <v>0</v>
      </c>
      <c r="H382" s="881" t="s">
        <v>38</v>
      </c>
      <c r="I382" s="881">
        <v>5000</v>
      </c>
      <c r="J382" s="37">
        <v>2900</v>
      </c>
      <c r="K382" s="38">
        <f t="shared" si="40"/>
        <v>22230000</v>
      </c>
      <c r="L382" s="309">
        <v>22230000</v>
      </c>
      <c r="M382" s="310"/>
      <c r="N382" s="310"/>
      <c r="O382" s="310"/>
      <c r="P382" s="310"/>
      <c r="Q382" s="310"/>
      <c r="R382" s="310"/>
      <c r="S382" s="310"/>
      <c r="T382" s="38">
        <f t="shared" si="41"/>
        <v>22230000</v>
      </c>
      <c r="U382" s="1266">
        <v>22230000</v>
      </c>
      <c r="V382" s="1266"/>
      <c r="W382" s="1266"/>
      <c r="X382" s="1266"/>
      <c r="Y382" s="1266"/>
      <c r="Z382" s="1266"/>
      <c r="AA382" s="1266"/>
      <c r="AB382" s="1266"/>
      <c r="AC382" s="886"/>
      <c r="AD382" s="886"/>
      <c r="AE382" s="887"/>
      <c r="AF382" s="786">
        <v>1</v>
      </c>
      <c r="AG382" s="1784" t="s">
        <v>947</v>
      </c>
      <c r="AH382" s="1230" t="s">
        <v>598</v>
      </c>
      <c r="AI382" s="1231">
        <v>28</v>
      </c>
      <c r="AJ382" s="889">
        <v>28</v>
      </c>
      <c r="AK382" s="1206">
        <v>43304</v>
      </c>
      <c r="AL382" s="1206">
        <v>43124</v>
      </c>
      <c r="AM382" s="1666">
        <v>13230000</v>
      </c>
      <c r="AN382" s="1666">
        <v>13230000</v>
      </c>
      <c r="AO382" s="48" t="s">
        <v>522</v>
      </c>
    </row>
    <row r="383" spans="1:41" s="774" customFormat="1" ht="35.1" customHeight="1" x14ac:dyDescent="0.25">
      <c r="A383" s="1181" t="s">
        <v>872</v>
      </c>
      <c r="B383" s="1249" t="s">
        <v>944</v>
      </c>
      <c r="C383" s="1183" t="s">
        <v>936</v>
      </c>
      <c r="D383" s="895">
        <v>316</v>
      </c>
      <c r="E383" s="57" t="s">
        <v>945</v>
      </c>
      <c r="F383" s="57" t="s">
        <v>946</v>
      </c>
      <c r="G383" s="896">
        <v>0</v>
      </c>
      <c r="H383" s="896" t="s">
        <v>38</v>
      </c>
      <c r="I383" s="896">
        <v>5000</v>
      </c>
      <c r="J383" s="59">
        <v>2900</v>
      </c>
      <c r="K383" s="60">
        <f t="shared" si="40"/>
        <v>0</v>
      </c>
      <c r="L383" s="897"/>
      <c r="M383" s="898"/>
      <c r="N383" s="898"/>
      <c r="O383" s="1250"/>
      <c r="P383" s="898"/>
      <c r="Q383" s="1250"/>
      <c r="R383" s="1250"/>
      <c r="S383" s="900"/>
      <c r="T383" s="60">
        <f t="shared" si="41"/>
        <v>0</v>
      </c>
      <c r="U383" s="897"/>
      <c r="V383" s="898"/>
      <c r="W383" s="898"/>
      <c r="X383" s="1250"/>
      <c r="Y383" s="898"/>
      <c r="Z383" s="1250"/>
      <c r="AA383" s="1250"/>
      <c r="AB383" s="900"/>
      <c r="AC383" s="900"/>
      <c r="AD383" s="900"/>
      <c r="AE383" s="901"/>
      <c r="AF383" s="1267">
        <v>2</v>
      </c>
      <c r="AG383" s="1786" t="s">
        <v>948</v>
      </c>
      <c r="AH383" s="1263" t="s">
        <v>73</v>
      </c>
      <c r="AI383" s="1264">
        <v>100</v>
      </c>
      <c r="AJ383" s="903">
        <v>100</v>
      </c>
      <c r="AK383" s="907">
        <v>43204</v>
      </c>
      <c r="AL383" s="1268">
        <v>43295</v>
      </c>
      <c r="AM383" s="1645">
        <v>9000000</v>
      </c>
      <c r="AN383" s="1645">
        <v>9000000</v>
      </c>
      <c r="AO383" s="68" t="s">
        <v>522</v>
      </c>
    </row>
    <row r="384" spans="1:41" s="774" customFormat="1" ht="35.1" customHeight="1" thickBot="1" x14ac:dyDescent="0.3">
      <c r="A384" s="1220" t="s">
        <v>872</v>
      </c>
      <c r="B384" s="1085" t="s">
        <v>944</v>
      </c>
      <c r="C384" s="1222" t="s">
        <v>936</v>
      </c>
      <c r="D384" s="763">
        <v>316</v>
      </c>
      <c r="E384" s="1087" t="s">
        <v>945</v>
      </c>
      <c r="F384" s="1087" t="s">
        <v>946</v>
      </c>
      <c r="G384" s="1223">
        <v>0</v>
      </c>
      <c r="H384" s="1223" t="s">
        <v>38</v>
      </c>
      <c r="I384" s="1223">
        <v>5000</v>
      </c>
      <c r="J384" s="696">
        <v>2900</v>
      </c>
      <c r="K384" s="697"/>
      <c r="L384" s="765"/>
      <c r="M384" s="766"/>
      <c r="N384" s="766"/>
      <c r="O384" s="767"/>
      <c r="P384" s="766"/>
      <c r="Q384" s="767"/>
      <c r="R384" s="767"/>
      <c r="S384" s="768"/>
      <c r="T384" s="697"/>
      <c r="U384" s="765"/>
      <c r="V384" s="766"/>
      <c r="W384" s="766"/>
      <c r="X384" s="767"/>
      <c r="Y384" s="766"/>
      <c r="Z384" s="767"/>
      <c r="AA384" s="767"/>
      <c r="AB384" s="768"/>
      <c r="AC384" s="768"/>
      <c r="AD384" s="768"/>
      <c r="AE384" s="769"/>
      <c r="AF384" s="1224">
        <v>3</v>
      </c>
      <c r="AG384" s="1787" t="s">
        <v>949</v>
      </c>
      <c r="AH384" s="1225" t="s">
        <v>950</v>
      </c>
      <c r="AI384" s="1226">
        <v>1500</v>
      </c>
      <c r="AJ384" s="1227">
        <v>2042</v>
      </c>
      <c r="AK384" s="1228">
        <v>43344</v>
      </c>
      <c r="AL384" s="1228">
        <v>43465</v>
      </c>
      <c r="AM384" s="1667"/>
      <c r="AN384" s="1718">
        <v>0</v>
      </c>
      <c r="AO384" s="449" t="s">
        <v>522</v>
      </c>
    </row>
    <row r="385" spans="1:265" s="774" customFormat="1" ht="35.1" customHeight="1" thickBot="1" x14ac:dyDescent="0.3">
      <c r="A385" s="1194" t="s">
        <v>872</v>
      </c>
      <c r="B385" s="1091" t="s">
        <v>951</v>
      </c>
      <c r="C385" s="1196" t="s">
        <v>936</v>
      </c>
      <c r="D385" s="808">
        <v>317</v>
      </c>
      <c r="E385" s="421" t="s">
        <v>952</v>
      </c>
      <c r="F385" s="421" t="s">
        <v>953</v>
      </c>
      <c r="G385" s="838">
        <v>0</v>
      </c>
      <c r="H385" s="838" t="s">
        <v>38</v>
      </c>
      <c r="I385" s="838">
        <v>8</v>
      </c>
      <c r="J385" s="166">
        <v>2</v>
      </c>
      <c r="K385" s="167">
        <f t="shared" si="40"/>
        <v>0</v>
      </c>
      <c r="L385" s="810"/>
      <c r="M385" s="811"/>
      <c r="N385" s="811"/>
      <c r="O385" s="812"/>
      <c r="P385" s="811"/>
      <c r="Q385" s="812"/>
      <c r="R385" s="812"/>
      <c r="S385" s="813"/>
      <c r="T385" s="167">
        <f t="shared" si="41"/>
        <v>0</v>
      </c>
      <c r="U385" s="810"/>
      <c r="V385" s="811"/>
      <c r="W385" s="811"/>
      <c r="X385" s="812"/>
      <c r="Y385" s="811"/>
      <c r="Z385" s="812"/>
      <c r="AA385" s="812"/>
      <c r="AB385" s="813"/>
      <c r="AC385" s="813"/>
      <c r="AD385" s="813"/>
      <c r="AE385" s="814"/>
      <c r="AF385" s="815">
        <v>1</v>
      </c>
      <c r="AG385" s="139" t="s">
        <v>954</v>
      </c>
      <c r="AH385" s="1098" t="s">
        <v>442</v>
      </c>
      <c r="AI385" s="876">
        <v>4</v>
      </c>
      <c r="AJ385" s="840">
        <v>4</v>
      </c>
      <c r="AK385" s="841">
        <v>43101</v>
      </c>
      <c r="AL385" s="841">
        <v>43465</v>
      </c>
      <c r="AM385" s="1665">
        <v>0</v>
      </c>
      <c r="AN385" s="1691">
        <v>0</v>
      </c>
      <c r="AO385" s="178" t="s">
        <v>522</v>
      </c>
    </row>
    <row r="386" spans="1:265" s="774" customFormat="1" ht="35.1" customHeight="1" thickBot="1" x14ac:dyDescent="0.3">
      <c r="A386" s="1269" t="s">
        <v>872</v>
      </c>
      <c r="B386" s="1095" t="s">
        <v>955</v>
      </c>
      <c r="C386" s="1270" t="s">
        <v>936</v>
      </c>
      <c r="D386" s="845">
        <v>318</v>
      </c>
      <c r="E386" s="421" t="s">
        <v>956</v>
      </c>
      <c r="F386" s="421" t="s">
        <v>51</v>
      </c>
      <c r="G386" s="838">
        <v>0</v>
      </c>
      <c r="H386" s="838" t="s">
        <v>38</v>
      </c>
      <c r="I386" s="838">
        <v>1</v>
      </c>
      <c r="J386" s="166">
        <v>0.25</v>
      </c>
      <c r="K386" s="167">
        <v>0</v>
      </c>
      <c r="L386" s="810"/>
      <c r="M386" s="811" t="s">
        <v>957</v>
      </c>
      <c r="N386" s="811"/>
      <c r="O386" s="812"/>
      <c r="P386" s="811"/>
      <c r="Q386" s="812"/>
      <c r="R386" s="812"/>
      <c r="S386" s="813"/>
      <c r="T386" s="167">
        <f t="shared" si="41"/>
        <v>0</v>
      </c>
      <c r="U386" s="810"/>
      <c r="V386" s="811"/>
      <c r="W386" s="811"/>
      <c r="X386" s="812"/>
      <c r="Y386" s="811"/>
      <c r="Z386" s="812"/>
      <c r="AA386" s="812"/>
      <c r="AB386" s="813"/>
      <c r="AC386" s="813"/>
      <c r="AD386" s="813"/>
      <c r="AE386" s="814"/>
      <c r="AF386" s="815">
        <v>1</v>
      </c>
      <c r="AG386" s="139" t="s">
        <v>958</v>
      </c>
      <c r="AH386" s="1165" t="s">
        <v>73</v>
      </c>
      <c r="AI386" s="1166">
        <v>100</v>
      </c>
      <c r="AJ386" s="853">
        <v>100</v>
      </c>
      <c r="AK386" s="1167" t="s">
        <v>959</v>
      </c>
      <c r="AL386" s="1167">
        <v>43465</v>
      </c>
      <c r="AM386" s="1666">
        <v>0</v>
      </c>
      <c r="AN386" s="1711">
        <v>0</v>
      </c>
      <c r="AO386" s="178" t="s">
        <v>522</v>
      </c>
      <c r="AP386" s="49"/>
      <c r="AQ386" s="49"/>
      <c r="AR386" s="49"/>
      <c r="AS386" s="49"/>
      <c r="AT386" s="49"/>
      <c r="AU386" s="49"/>
      <c r="AV386" s="49"/>
      <c r="AW386" s="49"/>
      <c r="AX386" s="49"/>
      <c r="AY386" s="49"/>
      <c r="AZ386" s="49"/>
      <c r="BA386" s="49"/>
      <c r="BB386" s="49"/>
      <c r="BC386" s="49"/>
      <c r="BD386" s="49"/>
      <c r="BE386" s="49"/>
      <c r="BF386" s="49"/>
      <c r="BG386" s="49"/>
      <c r="BH386" s="49"/>
      <c r="BI386" s="49"/>
      <c r="BJ386" s="49"/>
      <c r="BK386" s="49"/>
      <c r="BL386" s="49"/>
      <c r="BM386" s="49"/>
      <c r="BN386" s="49"/>
      <c r="BO386" s="49"/>
      <c r="BP386" s="49"/>
      <c r="BQ386" s="49"/>
      <c r="BR386" s="49"/>
      <c r="BS386" s="49"/>
      <c r="BT386" s="49"/>
      <c r="BU386" s="49"/>
      <c r="BV386" s="49"/>
      <c r="BW386" s="49"/>
      <c r="BX386" s="49"/>
      <c r="BY386" s="49"/>
      <c r="BZ386" s="49"/>
      <c r="CA386" s="49"/>
      <c r="CB386" s="49"/>
      <c r="CC386" s="49"/>
      <c r="CD386" s="49"/>
      <c r="CE386" s="49"/>
      <c r="CF386" s="49"/>
      <c r="CG386" s="49"/>
      <c r="CH386" s="49"/>
      <c r="CI386" s="49"/>
      <c r="CJ386" s="49"/>
      <c r="CK386" s="49"/>
      <c r="CL386" s="49"/>
      <c r="CM386" s="49"/>
      <c r="CN386" s="49"/>
      <c r="CO386" s="49"/>
      <c r="CP386" s="49"/>
      <c r="CQ386" s="49"/>
      <c r="CR386" s="49"/>
      <c r="CS386" s="49"/>
      <c r="CT386" s="49"/>
      <c r="CU386" s="49"/>
      <c r="CV386" s="49"/>
      <c r="CW386" s="49"/>
      <c r="CX386" s="49"/>
      <c r="CY386" s="49"/>
      <c r="CZ386" s="49"/>
      <c r="DA386" s="49"/>
      <c r="DB386" s="49"/>
      <c r="DC386" s="49"/>
      <c r="DD386" s="49"/>
      <c r="DE386" s="49"/>
      <c r="DF386" s="49"/>
      <c r="DG386" s="49"/>
      <c r="DH386" s="49"/>
      <c r="DI386" s="49"/>
      <c r="DJ386" s="49"/>
      <c r="DK386" s="49"/>
      <c r="DL386" s="49"/>
      <c r="DM386" s="49"/>
      <c r="DN386" s="49"/>
      <c r="DO386" s="49"/>
      <c r="DP386" s="49"/>
      <c r="DQ386" s="49"/>
      <c r="DR386" s="49"/>
      <c r="DS386" s="49"/>
      <c r="DT386" s="49"/>
      <c r="DU386" s="49"/>
      <c r="DV386" s="49"/>
      <c r="DW386" s="49"/>
      <c r="DX386" s="49"/>
      <c r="DY386" s="49"/>
      <c r="DZ386" s="49"/>
      <c r="EA386" s="49"/>
      <c r="EB386" s="49"/>
      <c r="EC386" s="49"/>
      <c r="ED386" s="49"/>
      <c r="EE386" s="49"/>
      <c r="EF386" s="49"/>
      <c r="EG386" s="49"/>
      <c r="EH386" s="49"/>
      <c r="EI386" s="49"/>
      <c r="EJ386" s="49"/>
      <c r="EK386" s="49"/>
      <c r="EL386" s="49"/>
      <c r="EM386" s="49"/>
      <c r="EN386" s="49"/>
      <c r="EO386" s="49"/>
      <c r="EP386" s="49"/>
      <c r="EQ386" s="49"/>
      <c r="ER386" s="49"/>
      <c r="ES386" s="49"/>
      <c r="ET386" s="49"/>
      <c r="EU386" s="49"/>
      <c r="EV386" s="49"/>
      <c r="EW386" s="49"/>
      <c r="EX386" s="49"/>
      <c r="EY386" s="49"/>
      <c r="EZ386" s="49"/>
      <c r="FA386" s="49"/>
      <c r="FB386" s="49"/>
      <c r="FC386" s="49"/>
      <c r="FD386" s="49"/>
      <c r="FE386" s="49"/>
      <c r="FF386" s="49"/>
      <c r="FG386" s="49"/>
      <c r="FH386" s="49"/>
      <c r="FI386" s="49"/>
      <c r="FJ386" s="49"/>
      <c r="FK386" s="49"/>
      <c r="FL386" s="49"/>
      <c r="FM386" s="49"/>
      <c r="FN386" s="49"/>
      <c r="FO386" s="49"/>
      <c r="FP386" s="49"/>
      <c r="FQ386" s="49"/>
      <c r="FR386" s="49"/>
      <c r="FS386" s="49"/>
      <c r="FT386" s="49"/>
      <c r="FU386" s="49"/>
      <c r="FV386" s="49"/>
      <c r="FW386" s="49"/>
      <c r="FX386" s="49"/>
      <c r="FY386" s="49"/>
      <c r="FZ386" s="49"/>
      <c r="GA386" s="49"/>
      <c r="GB386" s="49"/>
      <c r="GC386" s="49"/>
      <c r="GD386" s="49"/>
      <c r="GE386" s="49"/>
      <c r="GF386" s="49"/>
      <c r="GG386" s="49"/>
      <c r="GH386" s="49"/>
      <c r="GI386" s="49"/>
      <c r="GJ386" s="49"/>
      <c r="GK386" s="49"/>
      <c r="GL386" s="49"/>
      <c r="GM386" s="49"/>
      <c r="GN386" s="49"/>
      <c r="GO386" s="49"/>
      <c r="GP386" s="49"/>
      <c r="GQ386" s="49"/>
      <c r="GR386" s="49"/>
      <c r="GS386" s="49"/>
      <c r="GT386" s="49"/>
      <c r="GU386" s="49"/>
      <c r="GV386" s="49"/>
      <c r="GW386" s="49"/>
      <c r="GX386" s="49"/>
      <c r="GY386" s="49"/>
      <c r="GZ386" s="49"/>
      <c r="HA386" s="49"/>
      <c r="HB386" s="49"/>
      <c r="HC386" s="49"/>
      <c r="HD386" s="49"/>
      <c r="HE386" s="49"/>
      <c r="HF386" s="49"/>
      <c r="HG386" s="49"/>
      <c r="HH386" s="49"/>
      <c r="HI386" s="49"/>
      <c r="HJ386" s="49"/>
      <c r="HK386" s="49"/>
      <c r="HL386" s="49"/>
      <c r="HM386" s="49"/>
      <c r="HN386" s="49"/>
      <c r="HO386" s="49"/>
      <c r="HP386" s="49"/>
      <c r="HQ386" s="49"/>
      <c r="HR386" s="49"/>
      <c r="HS386" s="49"/>
      <c r="HT386" s="49"/>
      <c r="HU386" s="49"/>
      <c r="HV386" s="49"/>
      <c r="HW386" s="49"/>
      <c r="HX386" s="49"/>
      <c r="HY386" s="49"/>
      <c r="HZ386" s="49"/>
      <c r="IA386" s="49"/>
      <c r="IB386" s="49"/>
      <c r="IC386" s="49"/>
      <c r="ID386" s="49"/>
      <c r="IE386" s="49"/>
      <c r="IF386" s="49"/>
      <c r="IG386" s="49"/>
      <c r="IH386" s="49"/>
      <c r="II386" s="49"/>
      <c r="IJ386" s="49"/>
      <c r="IK386" s="49"/>
      <c r="IL386" s="49"/>
      <c r="IM386" s="49"/>
      <c r="IN386" s="49"/>
      <c r="IO386" s="49"/>
      <c r="IP386" s="49"/>
      <c r="IQ386" s="49"/>
      <c r="IR386" s="49"/>
      <c r="IS386" s="49"/>
      <c r="IT386" s="49"/>
      <c r="IU386" s="49"/>
      <c r="IV386" s="49"/>
      <c r="IW386" s="49"/>
      <c r="IX386" s="49"/>
      <c r="IY386" s="49"/>
      <c r="IZ386" s="49"/>
      <c r="JA386" s="49"/>
      <c r="JB386" s="49"/>
      <c r="JC386" s="49"/>
      <c r="JD386" s="49"/>
      <c r="JE386" s="49"/>
    </row>
    <row r="387" spans="1:265" s="774" customFormat="1" ht="35.1" customHeight="1" thickBot="1" x14ac:dyDescent="0.3">
      <c r="A387" s="1220" t="s">
        <v>872</v>
      </c>
      <c r="B387" s="1085" t="s">
        <v>960</v>
      </c>
      <c r="C387" s="1222" t="s">
        <v>936</v>
      </c>
      <c r="D387" s="763">
        <v>321</v>
      </c>
      <c r="E387" s="1087" t="s">
        <v>961</v>
      </c>
      <c r="F387" s="1087" t="s">
        <v>962</v>
      </c>
      <c r="G387" s="1223" t="s">
        <v>178</v>
      </c>
      <c r="H387" s="1223" t="s">
        <v>38</v>
      </c>
      <c r="I387" s="1223">
        <v>1</v>
      </c>
      <c r="J387" s="696">
        <v>0.25</v>
      </c>
      <c r="K387" s="697">
        <f t="shared" si="40"/>
        <v>0</v>
      </c>
      <c r="L387" s="765"/>
      <c r="M387" s="766"/>
      <c r="N387" s="766"/>
      <c r="O387" s="767"/>
      <c r="P387" s="766"/>
      <c r="Q387" s="767"/>
      <c r="R387" s="767"/>
      <c r="S387" s="768"/>
      <c r="T387" s="697">
        <f t="shared" si="41"/>
        <v>0</v>
      </c>
      <c r="U387" s="765"/>
      <c r="V387" s="766"/>
      <c r="W387" s="766"/>
      <c r="X387" s="767"/>
      <c r="Y387" s="766"/>
      <c r="Z387" s="767"/>
      <c r="AA387" s="767"/>
      <c r="AB387" s="768"/>
      <c r="AC387" s="768"/>
      <c r="AD387" s="768"/>
      <c r="AE387" s="769"/>
      <c r="AF387" s="1224">
        <v>1</v>
      </c>
      <c r="AG387" s="1785" t="s">
        <v>963</v>
      </c>
      <c r="AH387" s="1225" t="s">
        <v>53</v>
      </c>
      <c r="AI387" s="1226">
        <v>1</v>
      </c>
      <c r="AJ387" s="1227">
        <v>1</v>
      </c>
      <c r="AK387" s="1228">
        <v>43101</v>
      </c>
      <c r="AL387" s="1228">
        <v>43465</v>
      </c>
      <c r="AM387" s="1667">
        <v>0</v>
      </c>
      <c r="AN387" s="1718">
        <v>0</v>
      </c>
      <c r="AO387" s="684" t="s">
        <v>522</v>
      </c>
    </row>
    <row r="388" spans="1:265" s="774" customFormat="1" ht="35.1" customHeight="1" thickBot="1" x14ac:dyDescent="0.3">
      <c r="A388" s="1194" t="s">
        <v>872</v>
      </c>
      <c r="B388" s="1091" t="s">
        <v>964</v>
      </c>
      <c r="C388" s="1196" t="s">
        <v>936</v>
      </c>
      <c r="D388" s="808">
        <v>322</v>
      </c>
      <c r="E388" s="421" t="s">
        <v>965</v>
      </c>
      <c r="F388" s="421" t="s">
        <v>966</v>
      </c>
      <c r="G388" s="838" t="s">
        <v>178</v>
      </c>
      <c r="H388" s="838" t="s">
        <v>38</v>
      </c>
      <c r="I388" s="838">
        <v>1</v>
      </c>
      <c r="J388" s="166">
        <v>0.33</v>
      </c>
      <c r="K388" s="167">
        <f t="shared" si="40"/>
        <v>0</v>
      </c>
      <c r="L388" s="810"/>
      <c r="M388" s="811"/>
      <c r="N388" s="811"/>
      <c r="O388" s="812"/>
      <c r="P388" s="811"/>
      <c r="Q388" s="812"/>
      <c r="R388" s="812"/>
      <c r="S388" s="813"/>
      <c r="T388" s="167">
        <f t="shared" si="41"/>
        <v>0</v>
      </c>
      <c r="U388" s="810"/>
      <c r="V388" s="811"/>
      <c r="W388" s="811"/>
      <c r="X388" s="812"/>
      <c r="Y388" s="811"/>
      <c r="Z388" s="812"/>
      <c r="AA388" s="812"/>
      <c r="AB388" s="813"/>
      <c r="AC388" s="813"/>
      <c r="AD388" s="813"/>
      <c r="AE388" s="814"/>
      <c r="AF388" s="815">
        <v>1</v>
      </c>
      <c r="AG388" s="1781" t="s">
        <v>967</v>
      </c>
      <c r="AH388" s="1098" t="s">
        <v>53</v>
      </c>
      <c r="AI388" s="876">
        <v>1</v>
      </c>
      <c r="AJ388" s="840">
        <v>1</v>
      </c>
      <c r="AK388" s="841">
        <v>43101</v>
      </c>
      <c r="AL388" s="841">
        <v>43465</v>
      </c>
      <c r="AM388" s="1665">
        <v>0</v>
      </c>
      <c r="AN388" s="1691">
        <v>0</v>
      </c>
      <c r="AO388" s="178" t="s">
        <v>522</v>
      </c>
    </row>
    <row r="389" spans="1:265" s="774" customFormat="1" ht="35.1" customHeight="1" x14ac:dyDescent="0.25">
      <c r="A389" s="1197" t="s">
        <v>872</v>
      </c>
      <c r="B389" s="1198" t="s">
        <v>968</v>
      </c>
      <c r="C389" s="1198" t="s">
        <v>969</v>
      </c>
      <c r="D389" s="777">
        <v>323</v>
      </c>
      <c r="E389" s="35" t="s">
        <v>970</v>
      </c>
      <c r="F389" s="35" t="s">
        <v>953</v>
      </c>
      <c r="G389" s="881">
        <v>0</v>
      </c>
      <c r="H389" s="881" t="s">
        <v>38</v>
      </c>
      <c r="I389" s="881">
        <v>8</v>
      </c>
      <c r="J389" s="37">
        <v>4</v>
      </c>
      <c r="K389" s="38">
        <f t="shared" si="40"/>
        <v>13000000</v>
      </c>
      <c r="L389" s="309">
        <v>13000000</v>
      </c>
      <c r="M389" s="310"/>
      <c r="N389" s="310"/>
      <c r="O389" s="310"/>
      <c r="P389" s="310"/>
      <c r="Q389" s="310"/>
      <c r="R389" s="310"/>
      <c r="S389" s="310"/>
      <c r="T389" s="38">
        <f t="shared" si="41"/>
        <v>13000000</v>
      </c>
      <c r="U389" s="309">
        <v>13000000</v>
      </c>
      <c r="V389" s="310"/>
      <c r="W389" s="310"/>
      <c r="X389" s="310"/>
      <c r="Y389" s="310"/>
      <c r="Z389" s="310"/>
      <c r="AA389" s="310"/>
      <c r="AB389" s="310"/>
      <c r="AC389" s="886"/>
      <c r="AD389" s="886"/>
      <c r="AE389" s="887"/>
      <c r="AF389" s="786">
        <v>1</v>
      </c>
      <c r="AG389" s="1784" t="s">
        <v>971</v>
      </c>
      <c r="AH389" s="1230" t="s">
        <v>53</v>
      </c>
      <c r="AI389" s="1231">
        <v>4</v>
      </c>
      <c r="AJ389" s="889">
        <v>5</v>
      </c>
      <c r="AK389" s="1206" t="s">
        <v>972</v>
      </c>
      <c r="AL389" s="1206">
        <v>43118</v>
      </c>
      <c r="AM389" s="1631">
        <v>13000000</v>
      </c>
      <c r="AN389" s="1712">
        <v>13000000</v>
      </c>
      <c r="AO389" s="270" t="s">
        <v>522</v>
      </c>
    </row>
    <row r="390" spans="1:265" s="774" customFormat="1" ht="35.1" customHeight="1" thickBot="1" x14ac:dyDescent="0.3">
      <c r="A390" s="1190" t="s">
        <v>872</v>
      </c>
      <c r="B390" s="1169" t="s">
        <v>968</v>
      </c>
      <c r="C390" s="1169" t="s">
        <v>969</v>
      </c>
      <c r="D390" s="794">
        <v>323</v>
      </c>
      <c r="E390" s="463" t="s">
        <v>970</v>
      </c>
      <c r="F390" s="463" t="s">
        <v>953</v>
      </c>
      <c r="G390" s="919">
        <v>0</v>
      </c>
      <c r="H390" s="919" t="s">
        <v>38</v>
      </c>
      <c r="I390" s="919">
        <v>8</v>
      </c>
      <c r="J390" s="594">
        <v>4</v>
      </c>
      <c r="K390" s="76"/>
      <c r="L390" s="796"/>
      <c r="M390" s="797"/>
      <c r="N390" s="797"/>
      <c r="O390" s="798"/>
      <c r="P390" s="797"/>
      <c r="Q390" s="798"/>
      <c r="R390" s="798"/>
      <c r="S390" s="799"/>
      <c r="T390" s="76"/>
      <c r="U390" s="796"/>
      <c r="V390" s="797"/>
      <c r="W390" s="797"/>
      <c r="X390" s="798"/>
      <c r="Y390" s="797"/>
      <c r="Z390" s="798"/>
      <c r="AA390" s="798"/>
      <c r="AB390" s="799"/>
      <c r="AC390" s="799"/>
      <c r="AD390" s="799"/>
      <c r="AE390" s="800"/>
      <c r="AF390" s="921">
        <v>2</v>
      </c>
      <c r="AG390" s="1788" t="s">
        <v>973</v>
      </c>
      <c r="AH390" s="1172" t="s">
        <v>40</v>
      </c>
      <c r="AI390" s="1173">
        <v>100</v>
      </c>
      <c r="AJ390" s="908">
        <v>0.2</v>
      </c>
      <c r="AK390" s="909">
        <v>43101</v>
      </c>
      <c r="AL390" s="909">
        <v>43465</v>
      </c>
      <c r="AM390" s="1668">
        <v>0</v>
      </c>
      <c r="AN390" s="1715">
        <v>0</v>
      </c>
      <c r="AO390" s="472" t="s">
        <v>522</v>
      </c>
    </row>
    <row r="391" spans="1:265" s="774" customFormat="1" ht="35.1" customHeight="1" thickBot="1" x14ac:dyDescent="0.3">
      <c r="A391" s="1194" t="s">
        <v>872</v>
      </c>
      <c r="B391" s="1195" t="s">
        <v>968</v>
      </c>
      <c r="C391" s="1195" t="s">
        <v>969</v>
      </c>
      <c r="D391" s="808">
        <v>324</v>
      </c>
      <c r="E391" s="421" t="s">
        <v>974</v>
      </c>
      <c r="F391" s="421" t="s">
        <v>975</v>
      </c>
      <c r="G391" s="838">
        <v>0</v>
      </c>
      <c r="H391" s="838" t="s">
        <v>38</v>
      </c>
      <c r="I391" s="838">
        <v>4</v>
      </c>
      <c r="J391" s="166">
        <v>2</v>
      </c>
      <c r="K391" s="167">
        <f t="shared" si="40"/>
        <v>0</v>
      </c>
      <c r="L391" s="810"/>
      <c r="M391" s="811"/>
      <c r="N391" s="811"/>
      <c r="O391" s="812"/>
      <c r="P391" s="811"/>
      <c r="Q391" s="812"/>
      <c r="R391" s="812"/>
      <c r="S391" s="813"/>
      <c r="T391" s="167">
        <f t="shared" si="41"/>
        <v>0</v>
      </c>
      <c r="U391" s="810"/>
      <c r="V391" s="811"/>
      <c r="W391" s="811"/>
      <c r="X391" s="812"/>
      <c r="Y391" s="811"/>
      <c r="Z391" s="812"/>
      <c r="AA391" s="812"/>
      <c r="AB391" s="813"/>
      <c r="AC391" s="813"/>
      <c r="AD391" s="813"/>
      <c r="AE391" s="814"/>
      <c r="AF391" s="815">
        <v>1</v>
      </c>
      <c r="AG391" s="1781" t="s">
        <v>976</v>
      </c>
      <c r="AH391" s="1098" t="s">
        <v>977</v>
      </c>
      <c r="AI391" s="876">
        <v>2</v>
      </c>
      <c r="AJ391" s="840">
        <v>2</v>
      </c>
      <c r="AK391" s="909">
        <v>43101</v>
      </c>
      <c r="AL391" s="909">
        <v>43465</v>
      </c>
      <c r="AM391" s="1665"/>
      <c r="AN391" s="1665"/>
      <c r="AO391" s="178" t="s">
        <v>522</v>
      </c>
    </row>
    <row r="392" spans="1:265" s="774" customFormat="1" ht="35.1" customHeight="1" thickBot="1" x14ac:dyDescent="0.3">
      <c r="A392" s="1194" t="s">
        <v>872</v>
      </c>
      <c r="B392" s="1195" t="s">
        <v>968</v>
      </c>
      <c r="C392" s="1195" t="s">
        <v>969</v>
      </c>
      <c r="D392" s="808">
        <v>325</v>
      </c>
      <c r="E392" s="421" t="s">
        <v>978</v>
      </c>
      <c r="F392" s="421" t="s">
        <v>979</v>
      </c>
      <c r="G392" s="838">
        <v>0</v>
      </c>
      <c r="H392" s="838" t="s">
        <v>38</v>
      </c>
      <c r="I392" s="838">
        <v>2</v>
      </c>
      <c r="J392" s="166">
        <v>1</v>
      </c>
      <c r="K392" s="167">
        <f t="shared" si="40"/>
        <v>0</v>
      </c>
      <c r="L392" s="810"/>
      <c r="M392" s="811"/>
      <c r="N392" s="811"/>
      <c r="O392" s="812"/>
      <c r="P392" s="811"/>
      <c r="Q392" s="812"/>
      <c r="R392" s="812"/>
      <c r="S392" s="813"/>
      <c r="T392" s="167">
        <f t="shared" si="41"/>
        <v>0</v>
      </c>
      <c r="U392" s="810"/>
      <c r="V392" s="811"/>
      <c r="W392" s="811"/>
      <c r="X392" s="812"/>
      <c r="Y392" s="811"/>
      <c r="Z392" s="812"/>
      <c r="AA392" s="812"/>
      <c r="AB392" s="813"/>
      <c r="AC392" s="813"/>
      <c r="AD392" s="813"/>
      <c r="AE392" s="814"/>
      <c r="AF392" s="815"/>
      <c r="AG392" s="1781" t="s">
        <v>980</v>
      </c>
      <c r="AH392" s="1098"/>
      <c r="AI392" s="876"/>
      <c r="AJ392" s="840"/>
      <c r="AK392" s="841"/>
      <c r="AL392" s="841"/>
      <c r="AM392" s="1665"/>
      <c r="AN392" s="1691"/>
      <c r="AO392" s="178" t="s">
        <v>522</v>
      </c>
    </row>
    <row r="393" spans="1:265" s="774" customFormat="1" ht="35.1" customHeight="1" thickBot="1" x14ac:dyDescent="0.3">
      <c r="A393" s="1194" t="s">
        <v>872</v>
      </c>
      <c r="B393" s="1195" t="s">
        <v>968</v>
      </c>
      <c r="C393" s="1195" t="s">
        <v>969</v>
      </c>
      <c r="D393" s="808">
        <v>326</v>
      </c>
      <c r="E393" s="421" t="s">
        <v>981</v>
      </c>
      <c r="F393" s="421" t="s">
        <v>982</v>
      </c>
      <c r="G393" s="838">
        <v>4700</v>
      </c>
      <c r="H393" s="838" t="s">
        <v>47</v>
      </c>
      <c r="I393" s="838">
        <v>10000</v>
      </c>
      <c r="J393" s="166">
        <v>10000</v>
      </c>
      <c r="K393" s="167">
        <f t="shared" si="40"/>
        <v>24255000</v>
      </c>
      <c r="L393" s="309">
        <v>24255000</v>
      </c>
      <c r="M393" s="309"/>
      <c r="N393" s="310"/>
      <c r="O393" s="310"/>
      <c r="P393" s="310"/>
      <c r="Q393" s="310"/>
      <c r="R393" s="310"/>
      <c r="S393" s="310"/>
      <c r="T393" s="167">
        <f t="shared" si="41"/>
        <v>24255000</v>
      </c>
      <c r="U393" s="810">
        <v>24255000</v>
      </c>
      <c r="V393" s="811"/>
      <c r="W393" s="811"/>
      <c r="X393" s="812"/>
      <c r="Y393" s="811"/>
      <c r="Z393" s="812"/>
      <c r="AA393" s="812"/>
      <c r="AB393" s="813"/>
      <c r="AC393" s="813"/>
      <c r="AD393" s="813"/>
      <c r="AE393" s="814"/>
      <c r="AF393" s="815">
        <v>1</v>
      </c>
      <c r="AG393" s="103" t="s">
        <v>983</v>
      </c>
      <c r="AH393" s="1098" t="s">
        <v>984</v>
      </c>
      <c r="AI393" s="1271">
        <v>10000</v>
      </c>
      <c r="AJ393" s="1272">
        <v>27557</v>
      </c>
      <c r="AK393" s="1219">
        <v>43117</v>
      </c>
      <c r="AL393" s="1219">
        <v>43451</v>
      </c>
      <c r="AM393" s="1665">
        <v>24255000</v>
      </c>
      <c r="AN393" s="1665">
        <v>24255000</v>
      </c>
      <c r="AO393" s="178" t="s">
        <v>522</v>
      </c>
    </row>
    <row r="394" spans="1:265" s="774" customFormat="1" ht="35.1" customHeight="1" thickBot="1" x14ac:dyDescent="0.3">
      <c r="A394" s="1194" t="s">
        <v>872</v>
      </c>
      <c r="B394" s="1091" t="s">
        <v>985</v>
      </c>
      <c r="C394" s="1196" t="s">
        <v>986</v>
      </c>
      <c r="D394" s="808">
        <v>327</v>
      </c>
      <c r="E394" s="421" t="s">
        <v>987</v>
      </c>
      <c r="F394" s="421" t="s">
        <v>988</v>
      </c>
      <c r="G394" s="838">
        <v>0</v>
      </c>
      <c r="H394" s="838" t="s">
        <v>38</v>
      </c>
      <c r="I394" s="838">
        <v>1</v>
      </c>
      <c r="J394" s="166">
        <v>1</v>
      </c>
      <c r="K394" s="167">
        <f t="shared" si="40"/>
        <v>0</v>
      </c>
      <c r="L394" s="810"/>
      <c r="M394" s="811"/>
      <c r="N394" s="811"/>
      <c r="O394" s="812"/>
      <c r="P394" s="811"/>
      <c r="Q394" s="812"/>
      <c r="R394" s="812"/>
      <c r="S394" s="813"/>
      <c r="T394" s="167">
        <f t="shared" si="41"/>
        <v>0</v>
      </c>
      <c r="U394" s="810"/>
      <c r="V394" s="811"/>
      <c r="W394" s="811"/>
      <c r="X394" s="812"/>
      <c r="Y394" s="811"/>
      <c r="Z394" s="812"/>
      <c r="AA394" s="812"/>
      <c r="AB394" s="813"/>
      <c r="AC394" s="813"/>
      <c r="AD394" s="813"/>
      <c r="AE394" s="814"/>
      <c r="AF394" s="815"/>
      <c r="AG394" s="1781" t="s">
        <v>989</v>
      </c>
      <c r="AH394" s="1098"/>
      <c r="AI394" s="876"/>
      <c r="AJ394" s="840"/>
      <c r="AK394" s="841"/>
      <c r="AL394" s="841"/>
      <c r="AM394" s="1665"/>
      <c r="AN394" s="1691"/>
      <c r="AO394" s="178" t="s">
        <v>522</v>
      </c>
    </row>
    <row r="395" spans="1:265" s="774" customFormat="1" ht="35.1" customHeight="1" thickBot="1" x14ac:dyDescent="0.3">
      <c r="A395" s="1194" t="s">
        <v>872</v>
      </c>
      <c r="B395" s="1091" t="s">
        <v>985</v>
      </c>
      <c r="C395" s="1196" t="s">
        <v>986</v>
      </c>
      <c r="D395" s="808">
        <v>328</v>
      </c>
      <c r="E395" s="421" t="s">
        <v>990</v>
      </c>
      <c r="F395" s="421" t="s">
        <v>991</v>
      </c>
      <c r="G395" s="838">
        <v>0</v>
      </c>
      <c r="H395" s="838" t="s">
        <v>38</v>
      </c>
      <c r="I395" s="838">
        <v>1</v>
      </c>
      <c r="J395" s="166">
        <v>0.25</v>
      </c>
      <c r="K395" s="167">
        <f t="shared" si="40"/>
        <v>0</v>
      </c>
      <c r="L395" s="810"/>
      <c r="M395" s="811"/>
      <c r="N395" s="811"/>
      <c r="O395" s="812"/>
      <c r="P395" s="811"/>
      <c r="Q395" s="812"/>
      <c r="R395" s="812"/>
      <c r="S395" s="813"/>
      <c r="T395" s="167">
        <f t="shared" si="41"/>
        <v>0</v>
      </c>
      <c r="U395" s="810"/>
      <c r="V395" s="811"/>
      <c r="W395" s="811"/>
      <c r="X395" s="812"/>
      <c r="Y395" s="811"/>
      <c r="Z395" s="812"/>
      <c r="AA395" s="812"/>
      <c r="AB395" s="813"/>
      <c r="AC395" s="813"/>
      <c r="AD395" s="813"/>
      <c r="AE395" s="814"/>
      <c r="AF395" s="815">
        <v>1</v>
      </c>
      <c r="AG395" s="1781" t="s">
        <v>992</v>
      </c>
      <c r="AH395" s="1098" t="s">
        <v>40</v>
      </c>
      <c r="AI395" s="876">
        <v>100</v>
      </c>
      <c r="AJ395" s="840">
        <v>100</v>
      </c>
      <c r="AK395" s="841">
        <v>43252</v>
      </c>
      <c r="AL395" s="841">
        <v>43465</v>
      </c>
      <c r="AM395" s="1665">
        <v>0</v>
      </c>
      <c r="AN395" s="1691">
        <v>0</v>
      </c>
      <c r="AO395" s="178" t="s">
        <v>522</v>
      </c>
    </row>
    <row r="396" spans="1:265" s="774" customFormat="1" ht="35.1" customHeight="1" x14ac:dyDescent="0.25">
      <c r="A396" s="1197" t="s">
        <v>872</v>
      </c>
      <c r="B396" s="1093" t="s">
        <v>985</v>
      </c>
      <c r="C396" s="1199" t="s">
        <v>986</v>
      </c>
      <c r="D396" s="777">
        <v>329</v>
      </c>
      <c r="E396" s="35" t="s">
        <v>993</v>
      </c>
      <c r="F396" s="35" t="s">
        <v>994</v>
      </c>
      <c r="G396" s="881">
        <v>0</v>
      </c>
      <c r="H396" s="881" t="s">
        <v>38</v>
      </c>
      <c r="I396" s="881">
        <v>1</v>
      </c>
      <c r="J396" s="37">
        <v>0.25</v>
      </c>
      <c r="K396" s="38">
        <f t="shared" si="40"/>
        <v>24255000</v>
      </c>
      <c r="L396" s="309">
        <v>24255000</v>
      </c>
      <c r="M396" s="309"/>
      <c r="N396" s="310"/>
      <c r="O396" s="310"/>
      <c r="P396" s="310"/>
      <c r="Q396" s="310"/>
      <c r="R396" s="310"/>
      <c r="S396" s="310"/>
      <c r="T396" s="38">
        <f t="shared" si="41"/>
        <v>24255000</v>
      </c>
      <c r="U396" s="883">
        <v>24255000</v>
      </c>
      <c r="V396" s="884"/>
      <c r="W396" s="884"/>
      <c r="X396" s="780"/>
      <c r="Y396" s="884"/>
      <c r="Z396" s="780"/>
      <c r="AA396" s="780"/>
      <c r="AB396" s="886"/>
      <c r="AC396" s="886"/>
      <c r="AD396" s="886"/>
      <c r="AE396" s="887"/>
      <c r="AF396" s="786">
        <v>1</v>
      </c>
      <c r="AG396" s="1725" t="s">
        <v>995</v>
      </c>
      <c r="AH396" s="1230" t="s">
        <v>298</v>
      </c>
      <c r="AI396" s="1231">
        <v>1</v>
      </c>
      <c r="AJ396" s="889">
        <v>1</v>
      </c>
      <c r="AK396" s="1206">
        <v>43123</v>
      </c>
      <c r="AL396" s="1206">
        <v>43455</v>
      </c>
      <c r="AM396" s="1631">
        <v>24255000</v>
      </c>
      <c r="AN396" s="1712">
        <v>24255000</v>
      </c>
      <c r="AO396" s="48" t="s">
        <v>522</v>
      </c>
    </row>
    <row r="397" spans="1:265" s="774" customFormat="1" ht="35.1" customHeight="1" thickBot="1" x14ac:dyDescent="0.3">
      <c r="A397" s="1190" t="s">
        <v>872</v>
      </c>
      <c r="B397" s="1273" t="s">
        <v>985</v>
      </c>
      <c r="C397" s="1168" t="s">
        <v>986</v>
      </c>
      <c r="D397" s="794">
        <v>329</v>
      </c>
      <c r="E397" s="463" t="s">
        <v>993</v>
      </c>
      <c r="F397" s="463" t="s">
        <v>994</v>
      </c>
      <c r="G397" s="919">
        <v>0</v>
      </c>
      <c r="H397" s="919" t="s">
        <v>38</v>
      </c>
      <c r="I397" s="919">
        <v>1</v>
      </c>
      <c r="J397" s="594">
        <v>0.25</v>
      </c>
      <c r="K397" s="76"/>
      <c r="L397" s="796"/>
      <c r="M397" s="797"/>
      <c r="N397" s="797"/>
      <c r="O397" s="798"/>
      <c r="P397" s="797"/>
      <c r="Q397" s="798"/>
      <c r="R397" s="798"/>
      <c r="S397" s="799"/>
      <c r="T397" s="76"/>
      <c r="U397" s="796"/>
      <c r="V397" s="797"/>
      <c r="W397" s="797"/>
      <c r="X397" s="798"/>
      <c r="Y397" s="797"/>
      <c r="Z397" s="798"/>
      <c r="AA397" s="798"/>
      <c r="AB397" s="799"/>
      <c r="AC397" s="799"/>
      <c r="AD397" s="799"/>
      <c r="AE397" s="800"/>
      <c r="AF397" s="801"/>
      <c r="AG397" s="1789"/>
      <c r="AH397" s="1234"/>
      <c r="AI397" s="1173"/>
      <c r="AJ397" s="908"/>
      <c r="AK397" s="909"/>
      <c r="AL397" s="909"/>
      <c r="AM397" s="1668"/>
      <c r="AN397" s="1715"/>
      <c r="AO397" s="87" t="s">
        <v>522</v>
      </c>
    </row>
    <row r="398" spans="1:265" s="774" customFormat="1" ht="35.1" customHeight="1" x14ac:dyDescent="0.25">
      <c r="A398" s="1197" t="s">
        <v>872</v>
      </c>
      <c r="B398" s="1093" t="s">
        <v>985</v>
      </c>
      <c r="C398" s="1199" t="s">
        <v>986</v>
      </c>
      <c r="D398" s="777">
        <v>330</v>
      </c>
      <c r="E398" s="35" t="s">
        <v>996</v>
      </c>
      <c r="F398" s="35" t="s">
        <v>997</v>
      </c>
      <c r="G398" s="881">
        <v>0</v>
      </c>
      <c r="H398" s="881" t="s">
        <v>47</v>
      </c>
      <c r="I398" s="881">
        <v>32</v>
      </c>
      <c r="J398" s="37">
        <v>32</v>
      </c>
      <c r="K398" s="38">
        <f>+L398+M398+N398+O398+P398+Q398+R398+S398</f>
        <v>131820000</v>
      </c>
      <c r="L398" s="309">
        <v>131820000</v>
      </c>
      <c r="M398" s="309"/>
      <c r="N398" s="310"/>
      <c r="O398" s="310"/>
      <c r="P398" s="310"/>
      <c r="Q398" s="310"/>
      <c r="R398" s="310"/>
      <c r="S398" s="310"/>
      <c r="T398" s="38">
        <f t="shared" si="41"/>
        <v>91820000</v>
      </c>
      <c r="U398" s="883">
        <v>91820000</v>
      </c>
      <c r="V398" s="884"/>
      <c r="W398" s="884"/>
      <c r="X398" s="780"/>
      <c r="Y398" s="884"/>
      <c r="Z398" s="780"/>
      <c r="AA398" s="780"/>
      <c r="AB398" s="886"/>
      <c r="AC398" s="886"/>
      <c r="AD398" s="886"/>
      <c r="AE398" s="887"/>
      <c r="AF398" s="786">
        <v>1</v>
      </c>
      <c r="AG398" s="1735" t="s">
        <v>998</v>
      </c>
      <c r="AH398" s="1230" t="s">
        <v>442</v>
      </c>
      <c r="AI398" s="1231">
        <v>32</v>
      </c>
      <c r="AJ398" s="889">
        <v>110</v>
      </c>
      <c r="AK398" s="1206">
        <v>43119</v>
      </c>
      <c r="AL398" s="1206">
        <v>43453</v>
      </c>
      <c r="AM398" s="1631">
        <v>33000000</v>
      </c>
      <c r="AN398" s="1712">
        <v>33000000</v>
      </c>
      <c r="AO398" s="48" t="s">
        <v>522</v>
      </c>
    </row>
    <row r="399" spans="1:265" s="774" customFormat="1" ht="35.1" customHeight="1" x14ac:dyDescent="0.25">
      <c r="A399" s="1183" t="s">
        <v>872</v>
      </c>
      <c r="B399" s="1274" t="s">
        <v>985</v>
      </c>
      <c r="C399" s="1189" t="s">
        <v>986</v>
      </c>
      <c r="D399" s="1275">
        <v>330</v>
      </c>
      <c r="E399" s="74" t="s">
        <v>996</v>
      </c>
      <c r="F399" s="74" t="s">
        <v>997</v>
      </c>
      <c r="G399" s="825">
        <v>0</v>
      </c>
      <c r="H399" s="825" t="s">
        <v>47</v>
      </c>
      <c r="I399" s="825">
        <v>32</v>
      </c>
      <c r="J399" s="1121">
        <v>32</v>
      </c>
      <c r="K399" s="827"/>
      <c r="L399" s="1276"/>
      <c r="M399" s="1277"/>
      <c r="N399" s="1277"/>
      <c r="O399" s="1278"/>
      <c r="P399" s="1277"/>
      <c r="Q399" s="1278"/>
      <c r="R399" s="1278"/>
      <c r="S399" s="1279"/>
      <c r="T399" s="827"/>
      <c r="U399" s="1276"/>
      <c r="V399" s="1277"/>
      <c r="W399" s="1277"/>
      <c r="X399" s="1278"/>
      <c r="Y399" s="1277"/>
      <c r="Z399" s="1278"/>
      <c r="AA399" s="1278"/>
      <c r="AB399" s="1279"/>
      <c r="AC399" s="1279"/>
      <c r="AD399" s="1279"/>
      <c r="AE399" s="1280"/>
      <c r="AF399" s="1281">
        <v>2</v>
      </c>
      <c r="AG399" s="201" t="s">
        <v>999</v>
      </c>
      <c r="AH399" s="1282" t="s">
        <v>40</v>
      </c>
      <c r="AI399" s="1283">
        <v>100</v>
      </c>
      <c r="AJ399" s="1284">
        <v>0</v>
      </c>
      <c r="AK399" s="1285">
        <v>42370</v>
      </c>
      <c r="AL399" s="1285">
        <v>43446</v>
      </c>
      <c r="AM399" s="1646">
        <v>50000000</v>
      </c>
      <c r="AN399" s="1720">
        <v>50000000</v>
      </c>
      <c r="AO399" s="68" t="s">
        <v>522</v>
      </c>
    </row>
    <row r="400" spans="1:265" s="774" customFormat="1" ht="35.1" customHeight="1" x14ac:dyDescent="0.25">
      <c r="A400" s="1183" t="s">
        <v>872</v>
      </c>
      <c r="B400" s="1249" t="s">
        <v>985</v>
      </c>
      <c r="C400" s="1183" t="s">
        <v>986</v>
      </c>
      <c r="D400" s="895">
        <v>330</v>
      </c>
      <c r="E400" s="57" t="s">
        <v>996</v>
      </c>
      <c r="F400" s="57" t="s">
        <v>997</v>
      </c>
      <c r="G400" s="896">
        <v>0</v>
      </c>
      <c r="H400" s="896" t="s">
        <v>47</v>
      </c>
      <c r="I400" s="896">
        <v>32</v>
      </c>
      <c r="J400" s="59">
        <v>32</v>
      </c>
      <c r="K400" s="60"/>
      <c r="L400" s="897"/>
      <c r="M400" s="898"/>
      <c r="N400" s="898"/>
      <c r="O400" s="1250"/>
      <c r="P400" s="898"/>
      <c r="Q400" s="1250"/>
      <c r="R400" s="1250"/>
      <c r="S400" s="900"/>
      <c r="T400" s="60"/>
      <c r="U400" s="897"/>
      <c r="V400" s="898"/>
      <c r="W400" s="898"/>
      <c r="X400" s="1250"/>
      <c r="Y400" s="898"/>
      <c r="Z400" s="1250"/>
      <c r="AA400" s="1250"/>
      <c r="AB400" s="900"/>
      <c r="AC400" s="900"/>
      <c r="AD400" s="900"/>
      <c r="AE400" s="1286"/>
      <c r="AF400" s="1287">
        <v>3</v>
      </c>
      <c r="AG400" s="475" t="s">
        <v>1000</v>
      </c>
      <c r="AH400" s="1263" t="s">
        <v>40</v>
      </c>
      <c r="AI400" s="1264">
        <v>100</v>
      </c>
      <c r="AJ400" s="903">
        <v>50</v>
      </c>
      <c r="AK400" s="907">
        <v>43313</v>
      </c>
      <c r="AL400" s="907">
        <v>43464</v>
      </c>
      <c r="AM400" s="1690">
        <v>11025000</v>
      </c>
      <c r="AN400" s="1713">
        <v>8820000</v>
      </c>
      <c r="AO400" s="68" t="s">
        <v>522</v>
      </c>
    </row>
    <row r="401" spans="1:41" s="774" customFormat="1" ht="35.1" customHeight="1" thickBot="1" x14ac:dyDescent="0.3">
      <c r="A401" s="1220" t="s">
        <v>872</v>
      </c>
      <c r="B401" s="1085" t="s">
        <v>985</v>
      </c>
      <c r="C401" s="1222" t="s">
        <v>986</v>
      </c>
      <c r="D401" s="763">
        <v>330</v>
      </c>
      <c r="E401" s="1087" t="s">
        <v>996</v>
      </c>
      <c r="F401" s="1087" t="s">
        <v>997</v>
      </c>
      <c r="G401" s="1223">
        <v>0</v>
      </c>
      <c r="H401" s="1223" t="s">
        <v>47</v>
      </c>
      <c r="I401" s="1223">
        <v>32</v>
      </c>
      <c r="J401" s="696">
        <v>32</v>
      </c>
      <c r="K401" s="697"/>
      <c r="L401" s="765"/>
      <c r="M401" s="766"/>
      <c r="N401" s="766"/>
      <c r="O401" s="767"/>
      <c r="P401" s="766"/>
      <c r="Q401" s="767"/>
      <c r="R401" s="767"/>
      <c r="S401" s="768"/>
      <c r="T401" s="697"/>
      <c r="U401" s="765"/>
      <c r="V401" s="766"/>
      <c r="W401" s="766"/>
      <c r="X401" s="767"/>
      <c r="Y401" s="766"/>
      <c r="Z401" s="767"/>
      <c r="AA401" s="767"/>
      <c r="AB401" s="768"/>
      <c r="AC401" s="768"/>
      <c r="AD401" s="768"/>
      <c r="AE401" s="769"/>
      <c r="AF401" s="1224">
        <v>4</v>
      </c>
      <c r="AG401" s="251" t="s">
        <v>1001</v>
      </c>
      <c r="AH401" s="1225" t="s">
        <v>1002</v>
      </c>
      <c r="AI401" s="1226">
        <v>100</v>
      </c>
      <c r="AJ401" s="1227">
        <v>0</v>
      </c>
      <c r="AK401" s="1228">
        <v>43340</v>
      </c>
      <c r="AL401" s="1228" t="s">
        <v>1003</v>
      </c>
      <c r="AM401" s="1690">
        <v>37795000</v>
      </c>
      <c r="AN401" s="1718"/>
      <c r="AO401" s="472" t="s">
        <v>522</v>
      </c>
    </row>
    <row r="402" spans="1:41" s="774" customFormat="1" ht="35.1" customHeight="1" thickBot="1" x14ac:dyDescent="0.3">
      <c r="A402" s="1194" t="s">
        <v>872</v>
      </c>
      <c r="B402" s="1091" t="s">
        <v>985</v>
      </c>
      <c r="C402" s="1196" t="s">
        <v>986</v>
      </c>
      <c r="D402" s="163">
        <v>331</v>
      </c>
      <c r="E402" s="421" t="s">
        <v>1004</v>
      </c>
      <c r="F402" s="421" t="s">
        <v>1005</v>
      </c>
      <c r="G402" s="838">
        <v>44</v>
      </c>
      <c r="H402" s="838" t="s">
        <v>38</v>
      </c>
      <c r="I402" s="838">
        <v>30</v>
      </c>
      <c r="J402" s="166">
        <v>10</v>
      </c>
      <c r="K402" s="167">
        <f>+L402+M402+N402+O402+P402+Q402+R402+S402</f>
        <v>0</v>
      </c>
      <c r="L402" s="309"/>
      <c r="M402" s="309"/>
      <c r="N402" s="310"/>
      <c r="O402" s="310"/>
      <c r="P402" s="310"/>
      <c r="Q402" s="310"/>
      <c r="R402" s="310"/>
      <c r="S402" s="310"/>
      <c r="T402" s="167">
        <f t="shared" si="41"/>
        <v>0</v>
      </c>
      <c r="U402" s="810"/>
      <c r="V402" s="811"/>
      <c r="W402" s="811"/>
      <c r="X402" s="812"/>
      <c r="Y402" s="811"/>
      <c r="Z402" s="812"/>
      <c r="AA402" s="812"/>
      <c r="AB402" s="813"/>
      <c r="AC402" s="813"/>
      <c r="AD402" s="813"/>
      <c r="AE402" s="814"/>
      <c r="AF402" s="815">
        <v>1</v>
      </c>
      <c r="AG402" s="103" t="s">
        <v>1006</v>
      </c>
      <c r="AH402" s="1098" t="s">
        <v>442</v>
      </c>
      <c r="AI402" s="876">
        <v>10</v>
      </c>
      <c r="AJ402" s="840">
        <v>10</v>
      </c>
      <c r="AK402" s="841">
        <v>43174</v>
      </c>
      <c r="AL402" s="841">
        <v>43449</v>
      </c>
      <c r="AM402" s="1691"/>
      <c r="AN402" s="1691"/>
      <c r="AO402" s="684" t="s">
        <v>522</v>
      </c>
    </row>
    <row r="403" spans="1:41" s="774" customFormat="1" ht="35.1" customHeight="1" thickBot="1" x14ac:dyDescent="0.3">
      <c r="A403" s="1197" t="s">
        <v>872</v>
      </c>
      <c r="B403" s="1093" t="s">
        <v>985</v>
      </c>
      <c r="C403" s="1199" t="s">
        <v>986</v>
      </c>
      <c r="D403" s="777">
        <v>332</v>
      </c>
      <c r="E403" s="35" t="s">
        <v>1007</v>
      </c>
      <c r="F403" s="35" t="s">
        <v>962</v>
      </c>
      <c r="G403" s="881">
        <v>0</v>
      </c>
      <c r="H403" s="881" t="s">
        <v>38</v>
      </c>
      <c r="I403" s="881">
        <v>1</v>
      </c>
      <c r="J403" s="37">
        <v>0.25</v>
      </c>
      <c r="K403" s="38">
        <f t="shared" si="40"/>
        <v>0</v>
      </c>
      <c r="L403" s="883"/>
      <c r="M403" s="884"/>
      <c r="N403" s="884"/>
      <c r="O403" s="780"/>
      <c r="P403" s="884"/>
      <c r="Q403" s="780"/>
      <c r="R403" s="780"/>
      <c r="S403" s="886"/>
      <c r="T403" s="38">
        <f t="shared" si="41"/>
        <v>0</v>
      </c>
      <c r="U403" s="883"/>
      <c r="V403" s="884"/>
      <c r="W403" s="884"/>
      <c r="X403" s="780"/>
      <c r="Y403" s="884"/>
      <c r="Z403" s="780"/>
      <c r="AA403" s="780"/>
      <c r="AB403" s="886"/>
      <c r="AC403" s="886"/>
      <c r="AD403" s="886"/>
      <c r="AE403" s="887"/>
      <c r="AF403" s="921">
        <v>1</v>
      </c>
      <c r="AG403" s="1788" t="s">
        <v>1008</v>
      </c>
      <c r="AH403" s="803" t="s">
        <v>40</v>
      </c>
      <c r="AI403" s="804">
        <v>100</v>
      </c>
      <c r="AJ403" s="805">
        <v>100</v>
      </c>
      <c r="AK403" s="1288">
        <v>43101</v>
      </c>
      <c r="AL403" s="1288">
        <v>43465</v>
      </c>
      <c r="AM403" s="1648"/>
      <c r="AN403" s="1712"/>
      <c r="AO403" s="48" t="s">
        <v>522</v>
      </c>
    </row>
    <row r="404" spans="1:41" s="774" customFormat="1" ht="35.1" customHeight="1" thickBot="1" x14ac:dyDescent="0.3">
      <c r="A404" s="1194" t="s">
        <v>872</v>
      </c>
      <c r="B404" s="1091" t="s">
        <v>985</v>
      </c>
      <c r="C404" s="1196" t="s">
        <v>986</v>
      </c>
      <c r="D404" s="808">
        <v>333</v>
      </c>
      <c r="E404" s="421" t="s">
        <v>1009</v>
      </c>
      <c r="F404" s="421" t="s">
        <v>1010</v>
      </c>
      <c r="G404" s="838">
        <v>0</v>
      </c>
      <c r="H404" s="838" t="s">
        <v>38</v>
      </c>
      <c r="I404" s="838">
        <v>4</v>
      </c>
      <c r="J404" s="166">
        <v>1</v>
      </c>
      <c r="K404" s="167">
        <f t="shared" si="40"/>
        <v>0</v>
      </c>
      <c r="L404" s="810"/>
      <c r="M404" s="811"/>
      <c r="N404" s="811"/>
      <c r="O404" s="812"/>
      <c r="P404" s="811"/>
      <c r="Q404" s="812"/>
      <c r="R404" s="812"/>
      <c r="S404" s="813"/>
      <c r="T404" s="167">
        <f t="shared" si="41"/>
        <v>0</v>
      </c>
      <c r="U404" s="810"/>
      <c r="V404" s="811"/>
      <c r="W404" s="811"/>
      <c r="X404" s="812"/>
      <c r="Y404" s="811"/>
      <c r="Z404" s="812"/>
      <c r="AA404" s="812"/>
      <c r="AB404" s="813"/>
      <c r="AC404" s="813"/>
      <c r="AD404" s="813"/>
      <c r="AE404" s="814"/>
      <c r="AF404" s="815">
        <v>1</v>
      </c>
      <c r="AG404" s="1779" t="s">
        <v>1011</v>
      </c>
      <c r="AH404" s="1098" t="s">
        <v>53</v>
      </c>
      <c r="AI404" s="876">
        <v>2</v>
      </c>
      <c r="AJ404" s="840">
        <v>2</v>
      </c>
      <c r="AK404" s="841">
        <v>43101</v>
      </c>
      <c r="AL404" s="841">
        <v>43465</v>
      </c>
      <c r="AM404" s="1665"/>
      <c r="AN404" s="1691"/>
      <c r="AO404" s="178" t="s">
        <v>522</v>
      </c>
    </row>
    <row r="405" spans="1:41" ht="35.1" customHeight="1" thickBot="1" x14ac:dyDescent="0.3">
      <c r="A405" s="1289" t="s">
        <v>872</v>
      </c>
      <c r="B405" s="1091" t="s">
        <v>985</v>
      </c>
      <c r="C405" s="1196" t="s">
        <v>986</v>
      </c>
      <c r="D405" s="163">
        <v>334</v>
      </c>
      <c r="E405" s="421" t="s">
        <v>1012</v>
      </c>
      <c r="F405" s="421" t="s">
        <v>1013</v>
      </c>
      <c r="G405" s="838">
        <v>100</v>
      </c>
      <c r="H405" s="838" t="s">
        <v>47</v>
      </c>
      <c r="I405" s="838">
        <v>100</v>
      </c>
      <c r="J405" s="166">
        <v>100</v>
      </c>
      <c r="K405" s="167">
        <f>+L405+M405+N405+O405+P405+Q405+R405+S405</f>
        <v>35762000</v>
      </c>
      <c r="L405" s="99">
        <v>14562000</v>
      </c>
      <c r="M405" s="99">
        <v>21200000</v>
      </c>
      <c r="N405" s="99"/>
      <c r="O405" s="739"/>
      <c r="P405" s="739"/>
      <c r="Q405" s="739"/>
      <c r="R405" s="739"/>
      <c r="S405" s="739"/>
      <c r="T405" s="167">
        <f>+U405+V405+W405+X405+Y405+Z405+AA405+AB405</f>
        <v>35362000</v>
      </c>
      <c r="U405" s="99">
        <v>14562000</v>
      </c>
      <c r="V405" s="99">
        <v>20800000</v>
      </c>
      <c r="W405" s="99"/>
      <c r="X405" s="99"/>
      <c r="Y405" s="99"/>
      <c r="Z405" s="99"/>
      <c r="AA405" s="99"/>
      <c r="AB405" s="99"/>
      <c r="AC405" s="99"/>
      <c r="AD405" s="99"/>
      <c r="AE405" s="544"/>
      <c r="AF405" s="176"/>
      <c r="AG405" s="1790" t="s">
        <v>1014</v>
      </c>
      <c r="AH405" s="1290" t="s">
        <v>40</v>
      </c>
      <c r="AI405" s="525">
        <v>100</v>
      </c>
      <c r="AJ405" s="525">
        <v>70</v>
      </c>
      <c r="AK405" s="861">
        <v>43101</v>
      </c>
      <c r="AL405" s="861">
        <v>1750000</v>
      </c>
      <c r="AM405" s="1665">
        <v>35762000</v>
      </c>
      <c r="AN405" s="1665">
        <v>35362000</v>
      </c>
      <c r="AO405" s="178" t="s">
        <v>438</v>
      </c>
    </row>
    <row r="406" spans="1:41" s="1180" customFormat="1" ht="35.1" customHeight="1" thickBot="1" x14ac:dyDescent="0.3">
      <c r="A406" s="1159" t="s">
        <v>872</v>
      </c>
      <c r="B406" s="1160" t="s">
        <v>1015</v>
      </c>
      <c r="C406" s="1160" t="s">
        <v>1016</v>
      </c>
      <c r="D406" s="255">
        <v>335</v>
      </c>
      <c r="E406" s="1041" t="s">
        <v>1017</v>
      </c>
      <c r="F406" s="1041" t="s">
        <v>1018</v>
      </c>
      <c r="G406" s="1041">
        <v>0</v>
      </c>
      <c r="H406" s="1041" t="s">
        <v>38</v>
      </c>
      <c r="I406" s="1041">
        <v>1</v>
      </c>
      <c r="J406" s="278">
        <v>0.25</v>
      </c>
      <c r="K406" s="260">
        <f>+L406+M406+N406+O406+P406+Q406+R406+S406</f>
        <v>0</v>
      </c>
      <c r="L406" s="1291">
        <v>0</v>
      </c>
      <c r="M406" s="262">
        <v>0</v>
      </c>
      <c r="N406" s="262">
        <v>0</v>
      </c>
      <c r="O406" s="263"/>
      <c r="P406" s="262">
        <v>0</v>
      </c>
      <c r="Q406" s="263"/>
      <c r="R406" s="263"/>
      <c r="S406" s="1292">
        <v>0</v>
      </c>
      <c r="T406" s="260">
        <f t="shared" si="41"/>
        <v>0</v>
      </c>
      <c r="U406" s="1291"/>
      <c r="V406" s="262"/>
      <c r="W406" s="262"/>
      <c r="X406" s="263"/>
      <c r="Y406" s="262"/>
      <c r="Z406" s="263"/>
      <c r="AA406" s="263"/>
      <c r="AB406" s="1292"/>
      <c r="AC406" s="1292"/>
      <c r="AD406" s="1292"/>
      <c r="AE406" s="1292"/>
      <c r="AF406" s="539"/>
      <c r="AG406" s="1791" t="s">
        <v>1019</v>
      </c>
      <c r="AH406" s="1293"/>
      <c r="AI406" s="542"/>
      <c r="AJ406" s="542"/>
      <c r="AK406" s="543"/>
      <c r="AL406" s="543"/>
      <c r="AM406" s="1638"/>
      <c r="AN406" s="1638"/>
      <c r="AO406" s="335" t="s">
        <v>882</v>
      </c>
    </row>
    <row r="407" spans="1:41" s="1180" customFormat="1" ht="35.1" customHeight="1" thickBot="1" x14ac:dyDescent="0.3">
      <c r="A407" s="1197" t="s">
        <v>872</v>
      </c>
      <c r="B407" s="1198" t="s">
        <v>1015</v>
      </c>
      <c r="C407" s="1198" t="s">
        <v>1016</v>
      </c>
      <c r="D407" s="33">
        <v>336</v>
      </c>
      <c r="E407" s="35" t="s">
        <v>1020</v>
      </c>
      <c r="F407" s="35" t="s">
        <v>1021</v>
      </c>
      <c r="G407" s="35">
        <v>0</v>
      </c>
      <c r="H407" s="35" t="s">
        <v>38</v>
      </c>
      <c r="I407" s="35">
        <v>1</v>
      </c>
      <c r="J407" s="37">
        <v>0.1</v>
      </c>
      <c r="K407" s="603">
        <f>+L407+M407+N407+O407+P407+Q407+R407+S407</f>
        <v>7675505831</v>
      </c>
      <c r="L407" s="1020">
        <v>5275505831</v>
      </c>
      <c r="M407" s="1294"/>
      <c r="N407" s="1294"/>
      <c r="O407" s="1294"/>
      <c r="P407" s="1294"/>
      <c r="Q407" s="1294"/>
      <c r="R407" s="1294">
        <v>2400000000</v>
      </c>
      <c r="S407" s="1294"/>
      <c r="T407" s="38">
        <f t="shared" si="41"/>
        <v>4017051780</v>
      </c>
      <c r="U407" s="311">
        <v>4017051780</v>
      </c>
      <c r="V407" s="311"/>
      <c r="W407" s="311"/>
      <c r="X407" s="311"/>
      <c r="Y407" s="311"/>
      <c r="Z407" s="311"/>
      <c r="AA407" s="311"/>
      <c r="AB407" s="311"/>
      <c r="AC407" s="311"/>
      <c r="AD407" s="311"/>
      <c r="AE407" s="312"/>
      <c r="AF407" s="315">
        <v>1</v>
      </c>
      <c r="AG407" s="1727" t="s">
        <v>1022</v>
      </c>
      <c r="AH407" s="266" t="s">
        <v>53</v>
      </c>
      <c r="AI407" s="1295">
        <v>1</v>
      </c>
      <c r="AJ407" s="1295">
        <v>1</v>
      </c>
      <c r="AK407" s="269">
        <v>43116</v>
      </c>
      <c r="AL407" s="269">
        <v>43130</v>
      </c>
      <c r="AM407" s="1639">
        <v>7675505831</v>
      </c>
      <c r="AN407" s="1639">
        <v>4017051780</v>
      </c>
      <c r="AO407" s="48" t="s">
        <v>882</v>
      </c>
    </row>
    <row r="408" spans="1:41" s="1180" customFormat="1" ht="35.1" customHeight="1" thickBot="1" x14ac:dyDescent="0.3">
      <c r="A408" s="1269" t="s">
        <v>872</v>
      </c>
      <c r="B408" s="1296" t="s">
        <v>1015</v>
      </c>
      <c r="C408" s="1296" t="s">
        <v>1016</v>
      </c>
      <c r="D408" s="305">
        <v>337</v>
      </c>
      <c r="E408" s="1015" t="s">
        <v>1023</v>
      </c>
      <c r="F408" s="1015" t="s">
        <v>1024</v>
      </c>
      <c r="G408" s="1015">
        <v>3</v>
      </c>
      <c r="H408" s="1015" t="s">
        <v>47</v>
      </c>
      <c r="I408" s="1015">
        <v>3</v>
      </c>
      <c r="J408" s="308">
        <v>3</v>
      </c>
      <c r="K408" s="603">
        <f t="shared" ref="K408:K412" si="42">+L408+M408+N408+O408+P408+Q408+R408+S408</f>
        <v>0</v>
      </c>
      <c r="L408" s="19">
        <v>0</v>
      </c>
      <c r="M408" s="606">
        <v>0</v>
      </c>
      <c r="N408" s="606">
        <v>0</v>
      </c>
      <c r="O408" s="635"/>
      <c r="P408" s="606">
        <v>0</v>
      </c>
      <c r="Q408" s="635"/>
      <c r="R408" s="635"/>
      <c r="S408" s="18">
        <v>0</v>
      </c>
      <c r="T408" s="603">
        <f t="shared" si="41"/>
        <v>0</v>
      </c>
      <c r="U408" s="19"/>
      <c r="V408" s="606"/>
      <c r="W408" s="606"/>
      <c r="X408" s="635"/>
      <c r="Y408" s="606"/>
      <c r="Z408" s="635"/>
      <c r="AA408" s="635"/>
      <c r="AB408" s="18"/>
      <c r="AC408" s="18"/>
      <c r="AD408" s="18"/>
      <c r="AE408" s="18"/>
      <c r="AF408" s="265">
        <v>1</v>
      </c>
      <c r="AG408" s="1727" t="s">
        <v>1025</v>
      </c>
      <c r="AH408" s="1297" t="s">
        <v>40</v>
      </c>
      <c r="AI408" s="583">
        <v>100</v>
      </c>
      <c r="AJ408" s="583">
        <v>50</v>
      </c>
      <c r="AK408" s="47">
        <v>43101</v>
      </c>
      <c r="AL408" s="47">
        <v>43465</v>
      </c>
      <c r="AM408" s="1639">
        <v>0</v>
      </c>
      <c r="AN408" s="1639">
        <v>0</v>
      </c>
      <c r="AO408" s="270" t="s">
        <v>882</v>
      </c>
    </row>
    <row r="409" spans="1:41" s="1180" customFormat="1" ht="35.1" customHeight="1" thickBot="1" x14ac:dyDescent="0.3">
      <c r="A409" s="1197" t="s">
        <v>872</v>
      </c>
      <c r="B409" s="1198" t="s">
        <v>1015</v>
      </c>
      <c r="C409" s="1198" t="s">
        <v>1016</v>
      </c>
      <c r="D409" s="33">
        <v>338</v>
      </c>
      <c r="E409" s="35" t="s">
        <v>1026</v>
      </c>
      <c r="F409" s="35" t="s">
        <v>1027</v>
      </c>
      <c r="G409" s="35">
        <v>1</v>
      </c>
      <c r="H409" s="35" t="s">
        <v>47</v>
      </c>
      <c r="I409" s="35">
        <v>1</v>
      </c>
      <c r="J409" s="37">
        <v>1</v>
      </c>
      <c r="K409" s="38">
        <f t="shared" si="42"/>
        <v>0</v>
      </c>
      <c r="L409" s="1298">
        <v>0</v>
      </c>
      <c r="M409" s="42">
        <v>0</v>
      </c>
      <c r="N409" s="42">
        <v>0</v>
      </c>
      <c r="O409" s="726"/>
      <c r="P409" s="42">
        <v>0</v>
      </c>
      <c r="Q409" s="726"/>
      <c r="R409" s="726"/>
      <c r="S409" s="1299">
        <v>0</v>
      </c>
      <c r="T409" s="38">
        <f t="shared" si="41"/>
        <v>0</v>
      </c>
      <c r="U409" s="1298"/>
      <c r="V409" s="42"/>
      <c r="W409" s="42"/>
      <c r="X409" s="726"/>
      <c r="Y409" s="42"/>
      <c r="Z409" s="726"/>
      <c r="AA409" s="726"/>
      <c r="AB409" s="1299"/>
      <c r="AC409" s="1299"/>
      <c r="AD409" s="1299"/>
      <c r="AE409" s="1299"/>
      <c r="AF409" s="315">
        <v>1</v>
      </c>
      <c r="AG409" s="1792" t="s">
        <v>1028</v>
      </c>
      <c r="AH409" s="1297" t="s">
        <v>40</v>
      </c>
      <c r="AI409" s="583">
        <v>100</v>
      </c>
      <c r="AJ409" s="583">
        <v>50</v>
      </c>
      <c r="AK409" s="47">
        <v>43101</v>
      </c>
      <c r="AL409" s="47">
        <v>43465</v>
      </c>
      <c r="AM409" s="1642">
        <v>0</v>
      </c>
      <c r="AN409" s="1642">
        <v>0</v>
      </c>
      <c r="AO409" s="48" t="s">
        <v>882</v>
      </c>
    </row>
    <row r="410" spans="1:41" s="1180" customFormat="1" ht="35.1" customHeight="1" thickBot="1" x14ac:dyDescent="0.3">
      <c r="A410" s="1194" t="s">
        <v>872</v>
      </c>
      <c r="B410" s="1195" t="s">
        <v>1015</v>
      </c>
      <c r="C410" s="1195" t="s">
        <v>1016</v>
      </c>
      <c r="D410" s="163">
        <v>339</v>
      </c>
      <c r="E410" s="421" t="s">
        <v>1029</v>
      </c>
      <c r="F410" s="421" t="s">
        <v>1030</v>
      </c>
      <c r="G410" s="421">
        <v>0</v>
      </c>
      <c r="H410" s="421" t="s">
        <v>38</v>
      </c>
      <c r="I410" s="421">
        <v>1</v>
      </c>
      <c r="J410" s="166">
        <v>0.1</v>
      </c>
      <c r="K410" s="167">
        <f t="shared" si="42"/>
        <v>0</v>
      </c>
      <c r="L410" s="1300">
        <v>0</v>
      </c>
      <c r="M410" s="183">
        <v>0</v>
      </c>
      <c r="N410" s="183">
        <v>0</v>
      </c>
      <c r="O410" s="427"/>
      <c r="P410" s="183">
        <v>0</v>
      </c>
      <c r="Q410" s="427"/>
      <c r="R410" s="427"/>
      <c r="S410" s="1301">
        <v>0</v>
      </c>
      <c r="T410" s="167">
        <f t="shared" si="41"/>
        <v>0</v>
      </c>
      <c r="U410" s="1300"/>
      <c r="V410" s="183"/>
      <c r="W410" s="183"/>
      <c r="X410" s="427"/>
      <c r="Y410" s="183"/>
      <c r="Z410" s="427"/>
      <c r="AA410" s="427"/>
      <c r="AB410" s="1301"/>
      <c r="AC410" s="1301"/>
      <c r="AD410" s="1301"/>
      <c r="AE410" s="1301"/>
      <c r="AF410" s="176">
        <v>1</v>
      </c>
      <c r="AG410" s="103" t="s">
        <v>1031</v>
      </c>
      <c r="AH410" s="175" t="s">
        <v>40</v>
      </c>
      <c r="AI410" s="429">
        <v>50</v>
      </c>
      <c r="AJ410" s="429">
        <v>50</v>
      </c>
      <c r="AK410" s="430">
        <v>43101</v>
      </c>
      <c r="AL410" s="430">
        <v>43465</v>
      </c>
      <c r="AM410" s="1634">
        <v>0</v>
      </c>
      <c r="AN410" s="1634">
        <v>0</v>
      </c>
      <c r="AO410" s="178" t="s">
        <v>882</v>
      </c>
    </row>
    <row r="411" spans="1:41" s="1180" customFormat="1" ht="35.1" customHeight="1" thickBot="1" x14ac:dyDescent="0.3">
      <c r="A411" s="1194" t="s">
        <v>872</v>
      </c>
      <c r="B411" s="1195" t="s">
        <v>1015</v>
      </c>
      <c r="C411" s="1195" t="s">
        <v>1016</v>
      </c>
      <c r="D411" s="163">
        <v>340</v>
      </c>
      <c r="E411" s="421" t="s">
        <v>1032</v>
      </c>
      <c r="F411" s="421" t="s">
        <v>1033</v>
      </c>
      <c r="G411" s="421">
        <v>0</v>
      </c>
      <c r="H411" s="421" t="s">
        <v>38</v>
      </c>
      <c r="I411" s="421">
        <v>4</v>
      </c>
      <c r="J411" s="166">
        <v>1</v>
      </c>
      <c r="K411" s="167">
        <f t="shared" si="42"/>
        <v>0</v>
      </c>
      <c r="L411" s="1300">
        <v>0</v>
      </c>
      <c r="M411" s="183">
        <v>0</v>
      </c>
      <c r="N411" s="183">
        <v>0</v>
      </c>
      <c r="O411" s="427"/>
      <c r="P411" s="183">
        <v>0</v>
      </c>
      <c r="Q411" s="427"/>
      <c r="R411" s="427"/>
      <c r="S411" s="1301">
        <v>0</v>
      </c>
      <c r="T411" s="167">
        <f t="shared" si="41"/>
        <v>0</v>
      </c>
      <c r="U411" s="1300"/>
      <c r="V411" s="183"/>
      <c r="W411" s="183"/>
      <c r="X411" s="427"/>
      <c r="Y411" s="183"/>
      <c r="Z411" s="427"/>
      <c r="AA411" s="427"/>
      <c r="AB411" s="1301"/>
      <c r="AC411" s="1301"/>
      <c r="AD411" s="1301"/>
      <c r="AE411" s="1301"/>
      <c r="AF411" s="176">
        <v>1</v>
      </c>
      <c r="AG411" s="1779" t="s">
        <v>1034</v>
      </c>
      <c r="AH411" s="175" t="s">
        <v>40</v>
      </c>
      <c r="AI411" s="429">
        <v>100</v>
      </c>
      <c r="AJ411" s="429">
        <v>100</v>
      </c>
      <c r="AK411" s="430">
        <v>43101</v>
      </c>
      <c r="AL411" s="430">
        <v>43465</v>
      </c>
      <c r="AM411" s="1634">
        <v>0</v>
      </c>
      <c r="AN411" s="1634">
        <v>0</v>
      </c>
      <c r="AO411" s="178" t="s">
        <v>882</v>
      </c>
    </row>
    <row r="412" spans="1:41" ht="35.1" customHeight="1" thickBot="1" x14ac:dyDescent="0.3">
      <c r="A412" s="1303" t="s">
        <v>872</v>
      </c>
      <c r="B412" s="1175" t="s">
        <v>1015</v>
      </c>
      <c r="C412" s="1175" t="s">
        <v>1016</v>
      </c>
      <c r="D412" s="434">
        <v>341</v>
      </c>
      <c r="E412" s="436" t="s">
        <v>1035</v>
      </c>
      <c r="F412" s="436" t="s">
        <v>1036</v>
      </c>
      <c r="G412" s="994">
        <v>2100</v>
      </c>
      <c r="H412" s="994" t="s">
        <v>38</v>
      </c>
      <c r="I412" s="994">
        <v>6300</v>
      </c>
      <c r="J412" s="551">
        <v>1184</v>
      </c>
      <c r="K412" s="439">
        <f t="shared" si="42"/>
        <v>352496981</v>
      </c>
      <c r="L412" s="39">
        <v>285104110</v>
      </c>
      <c r="M412" s="40">
        <v>52415089</v>
      </c>
      <c r="N412" s="40">
        <v>14977782</v>
      </c>
      <c r="O412" s="40"/>
      <c r="P412" s="40"/>
      <c r="Q412" s="40"/>
      <c r="R412" s="40"/>
      <c r="S412" s="443">
        <v>0</v>
      </c>
      <c r="T412" s="260">
        <f t="shared" si="41"/>
        <v>319360483</v>
      </c>
      <c r="U412" s="414">
        <v>277306593</v>
      </c>
      <c r="V412" s="414">
        <v>42053890</v>
      </c>
      <c r="W412" s="414"/>
      <c r="X412" s="414"/>
      <c r="Y412" s="414"/>
      <c r="Z412" s="414"/>
      <c r="AA412" s="414"/>
      <c r="AB412" s="414"/>
      <c r="AC412" s="414"/>
      <c r="AD412" s="414"/>
      <c r="AE412" s="552"/>
      <c r="AF412" s="554"/>
      <c r="AG412" s="155" t="s">
        <v>1037</v>
      </c>
      <c r="AH412" s="541" t="s">
        <v>334</v>
      </c>
      <c r="AI412" s="1304">
        <v>200</v>
      </c>
      <c r="AJ412" s="1305"/>
      <c r="AK412" s="448">
        <v>43101</v>
      </c>
      <c r="AL412" s="737">
        <v>43465</v>
      </c>
      <c r="AM412" s="1636">
        <v>352496981</v>
      </c>
      <c r="AN412" s="1636">
        <v>319360483</v>
      </c>
      <c r="AO412" s="449" t="s">
        <v>438</v>
      </c>
    </row>
    <row r="413" spans="1:41" ht="35.1" customHeight="1" x14ac:dyDescent="0.25">
      <c r="A413" s="1306" t="s">
        <v>872</v>
      </c>
      <c r="B413" s="1160" t="s">
        <v>1015</v>
      </c>
      <c r="C413" s="1160" t="s">
        <v>1016</v>
      </c>
      <c r="D413" s="255">
        <v>342</v>
      </c>
      <c r="E413" s="1041" t="s">
        <v>1038</v>
      </c>
      <c r="F413" s="1041" t="s">
        <v>923</v>
      </c>
      <c r="G413" s="1042">
        <v>0</v>
      </c>
      <c r="H413" s="1042" t="s">
        <v>38</v>
      </c>
      <c r="I413" s="1042">
        <v>80</v>
      </c>
      <c r="J413" s="278">
        <v>20</v>
      </c>
      <c r="K413" s="260">
        <f>+L413+M413+N413+O413+P413+Q413+R413+S413</f>
        <v>18200000</v>
      </c>
      <c r="L413" s="261">
        <v>10144832</v>
      </c>
      <c r="M413" s="262">
        <v>8055168</v>
      </c>
      <c r="N413" s="262">
        <v>0</v>
      </c>
      <c r="O413" s="721"/>
      <c r="P413" s="262">
        <v>0</v>
      </c>
      <c r="Q413" s="721"/>
      <c r="R413" s="721"/>
      <c r="S413" s="264">
        <v>0</v>
      </c>
      <c r="T413" s="260">
        <f>+U413+V413+W413+X413+Y413+Z413+AA413+AB413</f>
        <v>17445000</v>
      </c>
      <c r="U413" s="757">
        <v>9389832</v>
      </c>
      <c r="V413" s="757">
        <v>8055168</v>
      </c>
      <c r="W413" s="757"/>
      <c r="X413" s="757"/>
      <c r="Y413" s="757"/>
      <c r="Z413" s="757"/>
      <c r="AA413" s="757"/>
      <c r="AB413" s="757"/>
      <c r="AC413" s="757"/>
      <c r="AD413" s="757"/>
      <c r="AE413" s="758"/>
      <c r="AF413" s="539"/>
      <c r="AG413" s="1729" t="s">
        <v>1039</v>
      </c>
      <c r="AH413" s="541" t="s">
        <v>334</v>
      </c>
      <c r="AI413" s="542">
        <v>85</v>
      </c>
      <c r="AJ413" s="542">
        <v>35</v>
      </c>
      <c r="AK413" s="543">
        <v>43101</v>
      </c>
      <c r="AL413" s="718">
        <f>AM413/11</f>
        <v>1284545.4545454546</v>
      </c>
      <c r="AM413" s="1638">
        <v>14130000</v>
      </c>
      <c r="AN413" s="1638">
        <v>13805000</v>
      </c>
      <c r="AO413" s="270" t="s">
        <v>438</v>
      </c>
    </row>
    <row r="414" spans="1:41" ht="35.1" customHeight="1" thickBot="1" x14ac:dyDescent="0.3">
      <c r="A414" s="1307" t="s">
        <v>872</v>
      </c>
      <c r="B414" s="1169" t="s">
        <v>1015</v>
      </c>
      <c r="C414" s="1169" t="s">
        <v>1016</v>
      </c>
      <c r="D414" s="461">
        <v>342</v>
      </c>
      <c r="E414" s="463" t="s">
        <v>1038</v>
      </c>
      <c r="F414" s="463" t="s">
        <v>923</v>
      </c>
      <c r="G414" s="919">
        <v>0</v>
      </c>
      <c r="H414" s="919" t="s">
        <v>38</v>
      </c>
      <c r="I414" s="919">
        <v>80</v>
      </c>
      <c r="J414" s="594">
        <v>20</v>
      </c>
      <c r="K414" s="76">
        <f>+L414+M414+N414+O414+P414+Q414+R414+S414</f>
        <v>0</v>
      </c>
      <c r="L414" s="77">
        <v>0</v>
      </c>
      <c r="M414" s="78">
        <v>0</v>
      </c>
      <c r="N414" s="78">
        <v>0</v>
      </c>
      <c r="O414" s="466"/>
      <c r="P414" s="78">
        <v>0</v>
      </c>
      <c r="Q414" s="466"/>
      <c r="R414" s="466"/>
      <c r="S414" s="79">
        <v>0</v>
      </c>
      <c r="T414" s="76">
        <f>+U414+V414+W414+X414+Y414+Z414+AA414+AB414</f>
        <v>0</v>
      </c>
      <c r="U414" s="77"/>
      <c r="V414" s="78"/>
      <c r="W414" s="78"/>
      <c r="X414" s="466"/>
      <c r="Y414" s="78"/>
      <c r="Z414" s="466"/>
      <c r="AA414" s="466"/>
      <c r="AB414" s="79"/>
      <c r="AC414" s="79"/>
      <c r="AD414" s="79"/>
      <c r="AE414" s="79"/>
      <c r="AF414" s="595"/>
      <c r="AG414" s="1777" t="s">
        <v>1040</v>
      </c>
      <c r="AH414" s="469" t="s">
        <v>334</v>
      </c>
      <c r="AI414" s="470">
        <v>30</v>
      </c>
      <c r="AJ414" s="470">
        <v>10</v>
      </c>
      <c r="AK414" s="471">
        <v>43101</v>
      </c>
      <c r="AL414" s="744">
        <f>AM414/11</f>
        <v>370000</v>
      </c>
      <c r="AM414" s="1648">
        <v>4070000</v>
      </c>
      <c r="AN414" s="1648">
        <v>3640000</v>
      </c>
      <c r="AO414" s="472" t="s">
        <v>438</v>
      </c>
    </row>
    <row r="415" spans="1:41" s="1117" customFormat="1" ht="35.1" customHeight="1" thickBot="1" x14ac:dyDescent="0.3">
      <c r="A415" s="1308" t="s">
        <v>1041</v>
      </c>
      <c r="B415" s="1309" t="s">
        <v>1042</v>
      </c>
      <c r="C415" s="1310" t="s">
        <v>1043</v>
      </c>
      <c r="D415" s="599">
        <v>343</v>
      </c>
      <c r="E415" s="1311" t="s">
        <v>1044</v>
      </c>
      <c r="F415" s="1311" t="s">
        <v>1045</v>
      </c>
      <c r="G415" s="1223">
        <v>0</v>
      </c>
      <c r="H415" s="1223" t="s">
        <v>38</v>
      </c>
      <c r="I415" s="1223">
        <v>1</v>
      </c>
      <c r="J415" s="696" t="s">
        <v>1046</v>
      </c>
      <c r="K415" s="697">
        <f>+L415+M415+N415+O415+P415+Q415+S415</f>
        <v>0</v>
      </c>
      <c r="L415" s="97"/>
      <c r="M415" s="98"/>
      <c r="N415" s="98"/>
      <c r="O415" s="98"/>
      <c r="P415" s="98"/>
      <c r="Q415" s="98"/>
      <c r="R415" s="98"/>
      <c r="S415" s="98"/>
      <c r="T415" s="697">
        <f>+U415+V415+W415+X415+Y415+Z415+AB415+AA415</f>
        <v>0</v>
      </c>
      <c r="U415" s="698"/>
      <c r="V415" s="699"/>
      <c r="W415" s="699"/>
      <c r="X415" s="700"/>
      <c r="Y415" s="699"/>
      <c r="Z415" s="700"/>
      <c r="AA415" s="700"/>
      <c r="AB415" s="701"/>
      <c r="AC415" s="701"/>
      <c r="AD415" s="701"/>
      <c r="AE415" s="701"/>
      <c r="AF415" s="702"/>
      <c r="AG415" s="1793" t="s">
        <v>1047</v>
      </c>
      <c r="AH415" s="703"/>
      <c r="AI415" s="704"/>
      <c r="AJ415" s="704"/>
      <c r="AK415" s="705"/>
      <c r="AL415" s="705"/>
      <c r="AM415" s="1635"/>
      <c r="AN415" s="1635"/>
      <c r="AO415" s="178" t="s">
        <v>1048</v>
      </c>
    </row>
    <row r="416" spans="1:41" s="1117" customFormat="1" ht="35.1" customHeight="1" thickBot="1" x14ac:dyDescent="0.3">
      <c r="A416" s="1308" t="s">
        <v>1041</v>
      </c>
      <c r="B416" s="1309" t="s">
        <v>1042</v>
      </c>
      <c r="C416" s="1310" t="s">
        <v>1043</v>
      </c>
      <c r="D416" s="599">
        <v>344</v>
      </c>
      <c r="E416" s="1311" t="s">
        <v>1049</v>
      </c>
      <c r="F416" s="1311" t="s">
        <v>1050</v>
      </c>
      <c r="G416" s="1223">
        <v>0</v>
      </c>
      <c r="H416" s="1223" t="s">
        <v>38</v>
      </c>
      <c r="I416" s="1223">
        <v>1</v>
      </c>
      <c r="J416" s="696">
        <v>1</v>
      </c>
      <c r="K416" s="697">
        <f>+L416+M416+N416+O416+P416+Q416+R416+S416</f>
        <v>0</v>
      </c>
      <c r="L416" s="1312">
        <v>0</v>
      </c>
      <c r="M416" s="1313">
        <v>0</v>
      </c>
      <c r="N416" s="1313">
        <v>0</v>
      </c>
      <c r="O416" s="1314"/>
      <c r="P416" s="1313">
        <v>0</v>
      </c>
      <c r="Q416" s="1314"/>
      <c r="R416" s="1314"/>
      <c r="S416" s="1315">
        <v>0</v>
      </c>
      <c r="T416" s="697">
        <f>+U416+V416+W416+X416+Y416+Z416+AA416+AB416</f>
        <v>0</v>
      </c>
      <c r="U416" s="698">
        <v>0</v>
      </c>
      <c r="V416" s="699">
        <v>0</v>
      </c>
      <c r="W416" s="699">
        <v>0</v>
      </c>
      <c r="X416" s="700"/>
      <c r="Y416" s="699">
        <v>0</v>
      </c>
      <c r="Z416" s="700"/>
      <c r="AA416" s="700"/>
      <c r="AB416" s="701">
        <v>0</v>
      </c>
      <c r="AC416" s="701"/>
      <c r="AD416" s="701"/>
      <c r="AE416" s="701"/>
      <c r="AF416" s="702"/>
      <c r="AG416" s="251" t="s">
        <v>1051</v>
      </c>
      <c r="AH416" s="703"/>
      <c r="AI416" s="704"/>
      <c r="AJ416" s="704"/>
      <c r="AK416" s="1316"/>
      <c r="AL416" s="1316"/>
      <c r="AM416" s="1635"/>
      <c r="AN416" s="1635"/>
      <c r="AO416" s="178" t="s">
        <v>1048</v>
      </c>
    </row>
    <row r="417" spans="1:41" s="1117" customFormat="1" ht="35.1" customHeight="1" x14ac:dyDescent="0.25">
      <c r="A417" s="1317" t="s">
        <v>1041</v>
      </c>
      <c r="B417" s="1318" t="s">
        <v>1042</v>
      </c>
      <c r="C417" s="1319" t="s">
        <v>1043</v>
      </c>
      <c r="D417" s="434">
        <v>345</v>
      </c>
      <c r="E417" s="967" t="s">
        <v>1052</v>
      </c>
      <c r="F417" s="967" t="s">
        <v>1053</v>
      </c>
      <c r="G417" s="994">
        <v>0</v>
      </c>
      <c r="H417" s="994" t="s">
        <v>38</v>
      </c>
      <c r="I417" s="994">
        <v>1</v>
      </c>
      <c r="J417" s="551">
        <v>0.4</v>
      </c>
      <c r="K417" s="439">
        <f>+L417+M417+N417+O417+P417+Q417+R417+S417</f>
        <v>0</v>
      </c>
      <c r="L417" s="1320"/>
      <c r="M417" s="1321"/>
      <c r="N417" s="1321"/>
      <c r="O417" s="1322"/>
      <c r="P417" s="1321"/>
      <c r="Q417" s="1322"/>
      <c r="R417" s="1322"/>
      <c r="S417" s="754"/>
      <c r="T417" s="439">
        <f>+U417+V417+W417+X417+Y417+Z417+AA417+AB417</f>
        <v>0</v>
      </c>
      <c r="U417" s="440"/>
      <c r="V417" s="441"/>
      <c r="W417" s="441"/>
      <c r="X417" s="442"/>
      <c r="Y417" s="441"/>
      <c r="Z417" s="442"/>
      <c r="AA417" s="442"/>
      <c r="AB417" s="443"/>
      <c r="AC417" s="443"/>
      <c r="AD417" s="443"/>
      <c r="AE417" s="443"/>
      <c r="AF417" s="554">
        <v>1</v>
      </c>
      <c r="AG417" s="155" t="s">
        <v>1054</v>
      </c>
      <c r="AH417" s="446" t="s">
        <v>57</v>
      </c>
      <c r="AI417" s="447">
        <v>1</v>
      </c>
      <c r="AJ417" s="447">
        <v>0</v>
      </c>
      <c r="AK417" s="448">
        <v>43160</v>
      </c>
      <c r="AL417" s="448">
        <v>43404</v>
      </c>
      <c r="AM417" s="1636">
        <v>0</v>
      </c>
      <c r="AN417" s="1636">
        <v>0</v>
      </c>
      <c r="AO417" s="48" t="s">
        <v>1048</v>
      </c>
    </row>
    <row r="418" spans="1:41" s="1331" customFormat="1" ht="35.1" customHeight="1" thickBot="1" x14ac:dyDescent="0.3">
      <c r="A418" s="1323" t="s">
        <v>1041</v>
      </c>
      <c r="B418" s="1324" t="s">
        <v>1042</v>
      </c>
      <c r="C418" s="1325" t="s">
        <v>1043</v>
      </c>
      <c r="D418" s="55">
        <v>345</v>
      </c>
      <c r="E418" s="1326" t="s">
        <v>1052</v>
      </c>
      <c r="F418" s="1326" t="s">
        <v>1053</v>
      </c>
      <c r="G418" s="896">
        <v>0</v>
      </c>
      <c r="H418" s="896" t="s">
        <v>38</v>
      </c>
      <c r="I418" s="896">
        <v>1</v>
      </c>
      <c r="J418" s="59">
        <v>0.4</v>
      </c>
      <c r="K418" s="60"/>
      <c r="L418" s="1327">
        <v>0</v>
      </c>
      <c r="M418" s="1328">
        <v>0</v>
      </c>
      <c r="N418" s="1328">
        <v>0</v>
      </c>
      <c r="O418" s="1329"/>
      <c r="P418" s="1328">
        <v>0</v>
      </c>
      <c r="Q418" s="1329"/>
      <c r="R418" s="1329"/>
      <c r="S418" s="1330">
        <v>0</v>
      </c>
      <c r="T418" s="60">
        <f t="shared" ref="T418:T425" si="43">+U418+V418+W418+X418+Y418+Z418+AA418+AB418</f>
        <v>0</v>
      </c>
      <c r="U418" s="61">
        <v>0</v>
      </c>
      <c r="V418" s="62">
        <v>0</v>
      </c>
      <c r="W418" s="62">
        <v>0</v>
      </c>
      <c r="X418" s="453"/>
      <c r="Y418" s="62">
        <v>0</v>
      </c>
      <c r="Z418" s="453"/>
      <c r="AA418" s="453"/>
      <c r="AB418" s="63">
        <v>0</v>
      </c>
      <c r="AC418" s="63"/>
      <c r="AD418" s="63"/>
      <c r="AE418" s="63"/>
      <c r="AF418" s="749">
        <v>2</v>
      </c>
      <c r="AG418" s="1758" t="s">
        <v>1055</v>
      </c>
      <c r="AH418" s="456" t="s">
        <v>53</v>
      </c>
      <c r="AI418" s="457">
        <v>1</v>
      </c>
      <c r="AJ418" s="457">
        <v>0</v>
      </c>
      <c r="AK418" s="448">
        <v>43160</v>
      </c>
      <c r="AL418" s="448">
        <v>43404</v>
      </c>
      <c r="AM418" s="1636">
        <v>0</v>
      </c>
      <c r="AN418" s="1647">
        <v>0</v>
      </c>
      <c r="AO418" s="68" t="s">
        <v>1048</v>
      </c>
    </row>
    <row r="419" spans="1:41" s="1117" customFormat="1" ht="35.1" customHeight="1" x14ac:dyDescent="0.25">
      <c r="A419" s="1332" t="s">
        <v>1041</v>
      </c>
      <c r="B419" s="1333" t="s">
        <v>1042</v>
      </c>
      <c r="C419" s="1334" t="s">
        <v>1043</v>
      </c>
      <c r="D419" s="33">
        <v>346</v>
      </c>
      <c r="E419" s="1335" t="s">
        <v>1056</v>
      </c>
      <c r="F419" s="1335" t="s">
        <v>1053</v>
      </c>
      <c r="G419" s="881">
        <v>0</v>
      </c>
      <c r="H419" s="881" t="s">
        <v>38</v>
      </c>
      <c r="I419" s="881">
        <v>1</v>
      </c>
      <c r="J419" s="37">
        <v>0.33</v>
      </c>
      <c r="K419" s="38">
        <f>+L419+M419+N419+O419+P419+Q419+R419+S419</f>
        <v>301061000</v>
      </c>
      <c r="L419" s="1336">
        <v>301061000</v>
      </c>
      <c r="M419" s="1337"/>
      <c r="N419" s="1337"/>
      <c r="O419" s="1338"/>
      <c r="P419" s="1337"/>
      <c r="Q419" s="1338"/>
      <c r="R419" s="1338"/>
      <c r="S419" s="1339"/>
      <c r="T419" s="38">
        <f t="shared" si="43"/>
        <v>286598864</v>
      </c>
      <c r="U419" s="41">
        <v>286598864</v>
      </c>
      <c r="V419" s="42"/>
      <c r="W419" s="42"/>
      <c r="X419" s="719"/>
      <c r="Y419" s="42"/>
      <c r="Z419" s="719"/>
      <c r="AA419" s="719"/>
      <c r="AB419" s="43"/>
      <c r="AC419" s="43"/>
      <c r="AD419" s="43"/>
      <c r="AE419" s="43"/>
      <c r="AF419" s="1340">
        <v>1</v>
      </c>
      <c r="AG419" s="1794" t="s">
        <v>1057</v>
      </c>
      <c r="AH419" s="314" t="s">
        <v>40</v>
      </c>
      <c r="AI419" s="583">
        <v>100</v>
      </c>
      <c r="AJ419" s="583">
        <v>100</v>
      </c>
      <c r="AK419" s="317">
        <v>43101</v>
      </c>
      <c r="AL419" s="317">
        <v>43465</v>
      </c>
      <c r="AM419" s="1642">
        <v>115445000</v>
      </c>
      <c r="AN419" s="1642">
        <v>115445000</v>
      </c>
      <c r="AO419" s="48" t="s">
        <v>1048</v>
      </c>
    </row>
    <row r="420" spans="1:41" s="1117" customFormat="1" ht="35.1" customHeight="1" x14ac:dyDescent="0.25">
      <c r="A420" s="1323" t="s">
        <v>1041</v>
      </c>
      <c r="B420" s="1324" t="s">
        <v>1042</v>
      </c>
      <c r="C420" s="1325" t="s">
        <v>1043</v>
      </c>
      <c r="D420" s="55">
        <v>346</v>
      </c>
      <c r="E420" s="1326" t="s">
        <v>1056</v>
      </c>
      <c r="F420" s="1326" t="s">
        <v>1053</v>
      </c>
      <c r="G420" s="896">
        <v>0</v>
      </c>
      <c r="H420" s="896" t="s">
        <v>38</v>
      </c>
      <c r="I420" s="896">
        <v>1</v>
      </c>
      <c r="J420" s="59">
        <v>0.33</v>
      </c>
      <c r="K420" s="60"/>
      <c r="L420" s="61"/>
      <c r="M420" s="62"/>
      <c r="N420" s="62"/>
      <c r="O420" s="453"/>
      <c r="P420" s="62"/>
      <c r="Q420" s="453"/>
      <c r="R420" s="453"/>
      <c r="S420" s="63"/>
      <c r="T420" s="60">
        <f t="shared" si="43"/>
        <v>0</v>
      </c>
      <c r="U420" s="61"/>
      <c r="V420" s="62"/>
      <c r="W420" s="62"/>
      <c r="X420" s="453"/>
      <c r="Y420" s="62"/>
      <c r="Z420" s="453"/>
      <c r="AA420" s="453"/>
      <c r="AB420" s="63"/>
      <c r="AC420" s="63"/>
      <c r="AD420" s="63"/>
      <c r="AE420" s="63"/>
      <c r="AF420" s="1341">
        <v>2</v>
      </c>
      <c r="AG420" s="1795" t="s">
        <v>1058</v>
      </c>
      <c r="AH420" s="456" t="s">
        <v>334</v>
      </c>
      <c r="AI420" s="457">
        <v>1</v>
      </c>
      <c r="AJ420" s="457">
        <v>1</v>
      </c>
      <c r="AK420" s="750">
        <v>43164</v>
      </c>
      <c r="AL420" s="750">
        <v>43195</v>
      </c>
      <c r="AM420" s="1647">
        <v>5320000</v>
      </c>
      <c r="AN420" s="1647">
        <v>5320000</v>
      </c>
      <c r="AO420" s="68" t="s">
        <v>1048</v>
      </c>
    </row>
    <row r="421" spans="1:41" s="1117" customFormat="1" ht="35.1" customHeight="1" x14ac:dyDescent="0.25">
      <c r="A421" s="1323" t="s">
        <v>1041</v>
      </c>
      <c r="B421" s="1324" t="s">
        <v>1059</v>
      </c>
      <c r="C421" s="1325" t="s">
        <v>1043</v>
      </c>
      <c r="D421" s="55">
        <v>346</v>
      </c>
      <c r="E421" s="1326" t="s">
        <v>1060</v>
      </c>
      <c r="F421" s="1326" t="s">
        <v>1053</v>
      </c>
      <c r="G421" s="896">
        <v>1</v>
      </c>
      <c r="H421" s="896" t="s">
        <v>38</v>
      </c>
      <c r="I421" s="896">
        <v>1</v>
      </c>
      <c r="J421" s="59">
        <v>0.33</v>
      </c>
      <c r="K421" s="60"/>
      <c r="L421" s="61"/>
      <c r="M421" s="62"/>
      <c r="N421" s="62"/>
      <c r="O421" s="453"/>
      <c r="P421" s="62"/>
      <c r="Q421" s="453"/>
      <c r="R421" s="453"/>
      <c r="S421" s="63"/>
      <c r="T421" s="60"/>
      <c r="U421" s="61"/>
      <c r="V421" s="62"/>
      <c r="W421" s="62"/>
      <c r="X421" s="453"/>
      <c r="Y421" s="62"/>
      <c r="Z421" s="453"/>
      <c r="AA421" s="453"/>
      <c r="AB421" s="63"/>
      <c r="AC421" s="63"/>
      <c r="AD421" s="63"/>
      <c r="AE421" s="63"/>
      <c r="AF421" s="1342">
        <v>3</v>
      </c>
      <c r="AG421" s="1796" t="s">
        <v>1061</v>
      </c>
      <c r="AH421" s="65" t="s">
        <v>154</v>
      </c>
      <c r="AI421" s="66">
        <v>100</v>
      </c>
      <c r="AJ421" s="66">
        <v>100</v>
      </c>
      <c r="AK421" s="1343">
        <v>43101</v>
      </c>
      <c r="AL421" s="1343">
        <v>43465</v>
      </c>
      <c r="AM421" s="1645">
        <v>180296000</v>
      </c>
      <c r="AN421" s="1647">
        <v>165833864</v>
      </c>
      <c r="AO421" s="68" t="s">
        <v>1048</v>
      </c>
    </row>
    <row r="422" spans="1:41" s="1117" customFormat="1" ht="35.1" customHeight="1" thickBot="1" x14ac:dyDescent="0.3">
      <c r="A422" s="1344" t="s">
        <v>1041</v>
      </c>
      <c r="B422" s="1345" t="s">
        <v>1042</v>
      </c>
      <c r="C422" s="1346" t="s">
        <v>1043</v>
      </c>
      <c r="D422" s="461">
        <v>346</v>
      </c>
      <c r="E422" s="1347" t="s">
        <v>1056</v>
      </c>
      <c r="F422" s="1347" t="s">
        <v>1053</v>
      </c>
      <c r="G422" s="919">
        <v>0</v>
      </c>
      <c r="H422" s="919" t="s">
        <v>38</v>
      </c>
      <c r="I422" s="919">
        <v>1</v>
      </c>
      <c r="J422" s="594">
        <v>0.33</v>
      </c>
      <c r="K422" s="76">
        <f>+L422+M422+N422+O422+P422+Q422+R422+S422</f>
        <v>0</v>
      </c>
      <c r="L422" s="77">
        <v>0</v>
      </c>
      <c r="M422" s="78">
        <v>0</v>
      </c>
      <c r="N422" s="78">
        <v>0</v>
      </c>
      <c r="O422" s="466"/>
      <c r="P422" s="78">
        <v>0</v>
      </c>
      <c r="Q422" s="466"/>
      <c r="R422" s="466"/>
      <c r="S422" s="79">
        <v>0</v>
      </c>
      <c r="T422" s="76">
        <f t="shared" si="43"/>
        <v>0</v>
      </c>
      <c r="U422" s="77">
        <v>0</v>
      </c>
      <c r="V422" s="78">
        <v>0</v>
      </c>
      <c r="W422" s="78">
        <v>0</v>
      </c>
      <c r="X422" s="466"/>
      <c r="Y422" s="78">
        <v>0</v>
      </c>
      <c r="Z422" s="466"/>
      <c r="AA422" s="466"/>
      <c r="AB422" s="79">
        <v>0</v>
      </c>
      <c r="AC422" s="79"/>
      <c r="AD422" s="79"/>
      <c r="AE422" s="79"/>
      <c r="AF422" s="1348">
        <v>2</v>
      </c>
      <c r="AG422" s="1797" t="s">
        <v>1062</v>
      </c>
      <c r="AH422" s="469" t="s">
        <v>40</v>
      </c>
      <c r="AI422" s="470">
        <v>100</v>
      </c>
      <c r="AJ422" s="470">
        <v>0</v>
      </c>
      <c r="AK422" s="756">
        <v>43101</v>
      </c>
      <c r="AL422" s="756">
        <v>43465</v>
      </c>
      <c r="AM422" s="1648">
        <v>0</v>
      </c>
      <c r="AN422" s="1648">
        <v>0</v>
      </c>
      <c r="AO422" s="472" t="s">
        <v>1048</v>
      </c>
    </row>
    <row r="423" spans="1:41" s="1117" customFormat="1" ht="35.1" customHeight="1" x14ac:dyDescent="0.2">
      <c r="A423" s="1317" t="s">
        <v>1041</v>
      </c>
      <c r="B423" s="1318" t="s">
        <v>1042</v>
      </c>
      <c r="C423" s="1349" t="s">
        <v>1063</v>
      </c>
      <c r="D423" s="434">
        <v>347</v>
      </c>
      <c r="E423" s="967" t="s">
        <v>1064</v>
      </c>
      <c r="F423" s="967" t="s">
        <v>975</v>
      </c>
      <c r="G423" s="994">
        <v>0</v>
      </c>
      <c r="H423" s="994" t="s">
        <v>38</v>
      </c>
      <c r="I423" s="994">
        <v>1</v>
      </c>
      <c r="J423" s="551">
        <v>0.33</v>
      </c>
      <c r="K423" s="439">
        <f>+L423+M423+N423+O423+P423+Q423+R423+S423</f>
        <v>1876434384</v>
      </c>
      <c r="L423" s="39">
        <v>1876434384</v>
      </c>
      <c r="M423" s="40"/>
      <c r="N423" s="40"/>
      <c r="O423" s="40"/>
      <c r="P423" s="40"/>
      <c r="Q423" s="40"/>
      <c r="R423" s="40"/>
      <c r="S423" s="40"/>
      <c r="T423" s="439">
        <f t="shared" si="43"/>
        <v>1865786014.8900001</v>
      </c>
      <c r="U423" s="414">
        <v>1865786014.8900001</v>
      </c>
      <c r="V423" s="414"/>
      <c r="W423" s="414"/>
      <c r="X423" s="414"/>
      <c r="Y423" s="414"/>
      <c r="Z423" s="414"/>
      <c r="AA423" s="414"/>
      <c r="AB423" s="414"/>
      <c r="AC423" s="414"/>
      <c r="AD423" s="414"/>
      <c r="AE423" s="552"/>
      <c r="AF423" s="554">
        <v>1</v>
      </c>
      <c r="AG423" s="1798" t="s">
        <v>1065</v>
      </c>
      <c r="AH423" s="446" t="s">
        <v>40</v>
      </c>
      <c r="AI423" s="447">
        <v>100</v>
      </c>
      <c r="AJ423" s="447">
        <v>100</v>
      </c>
      <c r="AK423" s="556">
        <v>43101</v>
      </c>
      <c r="AL423" s="556">
        <v>43465</v>
      </c>
      <c r="AM423" s="1636">
        <v>193180000</v>
      </c>
      <c r="AN423" s="1636">
        <v>193180000</v>
      </c>
      <c r="AO423" s="449" t="s">
        <v>1048</v>
      </c>
    </row>
    <row r="424" spans="1:41" s="1117" customFormat="1" ht="35.1" customHeight="1" x14ac:dyDescent="0.25">
      <c r="A424" s="1323" t="s">
        <v>1041</v>
      </c>
      <c r="B424" s="1324" t="s">
        <v>1042</v>
      </c>
      <c r="C424" s="1350" t="s">
        <v>1063</v>
      </c>
      <c r="D424" s="55">
        <v>347</v>
      </c>
      <c r="E424" s="1326" t="s">
        <v>1064</v>
      </c>
      <c r="F424" s="1326" t="s">
        <v>975</v>
      </c>
      <c r="G424" s="896">
        <v>0</v>
      </c>
      <c r="H424" s="896" t="s">
        <v>38</v>
      </c>
      <c r="I424" s="896">
        <v>1</v>
      </c>
      <c r="J424" s="59">
        <v>0.33</v>
      </c>
      <c r="K424" s="60">
        <f>+L424+M424+N424+O424+P424+Q424+R424+S424</f>
        <v>0</v>
      </c>
      <c r="L424" s="61">
        <v>0</v>
      </c>
      <c r="M424" s="62">
        <v>0</v>
      </c>
      <c r="N424" s="62">
        <v>0</v>
      </c>
      <c r="O424" s="453"/>
      <c r="P424" s="62">
        <v>0</v>
      </c>
      <c r="Q424" s="453"/>
      <c r="R424" s="453"/>
      <c r="S424" s="63">
        <v>0</v>
      </c>
      <c r="T424" s="60">
        <f t="shared" si="43"/>
        <v>0</v>
      </c>
      <c r="U424" s="61">
        <v>0</v>
      </c>
      <c r="V424" s="62">
        <v>0</v>
      </c>
      <c r="W424" s="62">
        <v>0</v>
      </c>
      <c r="X424" s="453"/>
      <c r="Y424" s="62">
        <v>0</v>
      </c>
      <c r="Z424" s="453"/>
      <c r="AA424" s="453"/>
      <c r="AB424" s="63">
        <v>0</v>
      </c>
      <c r="AC424" s="63"/>
      <c r="AD424" s="63"/>
      <c r="AE424" s="63"/>
      <c r="AF424" s="749">
        <v>2</v>
      </c>
      <c r="AG424" s="1795" t="s">
        <v>1066</v>
      </c>
      <c r="AH424" s="456" t="s">
        <v>40</v>
      </c>
      <c r="AI424" s="457">
        <v>100</v>
      </c>
      <c r="AJ424" s="457">
        <v>100</v>
      </c>
      <c r="AK424" s="750">
        <v>43101</v>
      </c>
      <c r="AL424" s="750">
        <v>43465</v>
      </c>
      <c r="AM424" s="1647">
        <v>408349294</v>
      </c>
      <c r="AN424" s="1647">
        <v>408349294</v>
      </c>
      <c r="AO424" s="68" t="s">
        <v>1048</v>
      </c>
    </row>
    <row r="425" spans="1:41" s="1117" customFormat="1" ht="34.5" customHeight="1" x14ac:dyDescent="0.25">
      <c r="A425" s="1323" t="s">
        <v>1041</v>
      </c>
      <c r="B425" s="1324" t="s">
        <v>1042</v>
      </c>
      <c r="C425" s="1350" t="s">
        <v>1063</v>
      </c>
      <c r="D425" s="55">
        <v>347</v>
      </c>
      <c r="E425" s="1326" t="s">
        <v>1064</v>
      </c>
      <c r="F425" s="1326" t="s">
        <v>975</v>
      </c>
      <c r="G425" s="896">
        <v>0</v>
      </c>
      <c r="H425" s="896" t="s">
        <v>38</v>
      </c>
      <c r="I425" s="896">
        <v>1</v>
      </c>
      <c r="J425" s="59">
        <v>0.33</v>
      </c>
      <c r="K425" s="60">
        <f>+L425+M425+N425+O425+P425+Q425+R425+S425</f>
        <v>0</v>
      </c>
      <c r="L425" s="61">
        <v>0</v>
      </c>
      <c r="M425" s="62">
        <v>0</v>
      </c>
      <c r="N425" s="62">
        <v>0</v>
      </c>
      <c r="O425" s="453"/>
      <c r="P425" s="62">
        <v>0</v>
      </c>
      <c r="Q425" s="453"/>
      <c r="R425" s="453"/>
      <c r="S425" s="63">
        <v>0</v>
      </c>
      <c r="T425" s="60">
        <f t="shared" si="43"/>
        <v>0</v>
      </c>
      <c r="U425" s="61">
        <v>0</v>
      </c>
      <c r="V425" s="62">
        <v>0</v>
      </c>
      <c r="W425" s="62">
        <v>0</v>
      </c>
      <c r="X425" s="453"/>
      <c r="Y425" s="62">
        <v>0</v>
      </c>
      <c r="Z425" s="453"/>
      <c r="AA425" s="453"/>
      <c r="AB425" s="63">
        <v>0</v>
      </c>
      <c r="AC425" s="63"/>
      <c r="AD425" s="63"/>
      <c r="AE425" s="63"/>
      <c r="AF425" s="749">
        <v>3</v>
      </c>
      <c r="AG425" s="475" t="s">
        <v>1067</v>
      </c>
      <c r="AH425" s="456" t="s">
        <v>40</v>
      </c>
      <c r="AI425" s="457">
        <v>100</v>
      </c>
      <c r="AJ425" s="457">
        <v>100</v>
      </c>
      <c r="AK425" s="67">
        <v>43101</v>
      </c>
      <c r="AL425" s="67">
        <v>43465</v>
      </c>
      <c r="AM425" s="1647">
        <v>68200000</v>
      </c>
      <c r="AN425" s="1647">
        <v>68200000</v>
      </c>
      <c r="AO425" s="68" t="s">
        <v>1048</v>
      </c>
    </row>
    <row r="426" spans="1:41" s="1117" customFormat="1" ht="35.1" customHeight="1" x14ac:dyDescent="0.25">
      <c r="A426" s="1323" t="s">
        <v>1041</v>
      </c>
      <c r="B426" s="1324" t="s">
        <v>1042</v>
      </c>
      <c r="C426" s="1350" t="s">
        <v>1063</v>
      </c>
      <c r="D426" s="55">
        <v>347</v>
      </c>
      <c r="E426" s="1326" t="s">
        <v>1064</v>
      </c>
      <c r="F426" s="1326" t="s">
        <v>975</v>
      </c>
      <c r="G426" s="896">
        <v>0</v>
      </c>
      <c r="H426" s="896" t="s">
        <v>38</v>
      </c>
      <c r="I426" s="896">
        <v>1</v>
      </c>
      <c r="J426" s="59">
        <v>0.33</v>
      </c>
      <c r="K426" s="60"/>
      <c r="L426" s="61">
        <v>0</v>
      </c>
      <c r="M426" s="62">
        <v>0</v>
      </c>
      <c r="N426" s="62">
        <v>0</v>
      </c>
      <c r="O426" s="453"/>
      <c r="P426" s="62">
        <v>0</v>
      </c>
      <c r="Q426" s="453"/>
      <c r="R426" s="453"/>
      <c r="S426" s="63">
        <v>0</v>
      </c>
      <c r="T426" s="60"/>
      <c r="U426" s="61">
        <v>0</v>
      </c>
      <c r="V426" s="62">
        <v>0</v>
      </c>
      <c r="W426" s="62">
        <v>0</v>
      </c>
      <c r="X426" s="453"/>
      <c r="Y426" s="62">
        <v>0</v>
      </c>
      <c r="Z426" s="453"/>
      <c r="AA426" s="453"/>
      <c r="AB426" s="63">
        <v>0</v>
      </c>
      <c r="AC426" s="63"/>
      <c r="AD426" s="63"/>
      <c r="AE426" s="63"/>
      <c r="AF426" s="749">
        <v>4</v>
      </c>
      <c r="AG426" s="1758" t="s">
        <v>1068</v>
      </c>
      <c r="AH426" s="456" t="s">
        <v>40</v>
      </c>
      <c r="AI426" s="457">
        <v>100</v>
      </c>
      <c r="AJ426" s="457">
        <v>100</v>
      </c>
      <c r="AK426" s="67">
        <v>43101</v>
      </c>
      <c r="AL426" s="67">
        <v>43465</v>
      </c>
      <c r="AM426" s="1647">
        <v>93966667</v>
      </c>
      <c r="AN426" s="1647">
        <v>93966667</v>
      </c>
      <c r="AO426" s="68" t="s">
        <v>1048</v>
      </c>
    </row>
    <row r="427" spans="1:41" s="1117" customFormat="1" ht="35.1" customHeight="1" x14ac:dyDescent="0.25">
      <c r="A427" s="1323" t="s">
        <v>1041</v>
      </c>
      <c r="B427" s="1324" t="s">
        <v>1042</v>
      </c>
      <c r="C427" s="1350" t="s">
        <v>1063</v>
      </c>
      <c r="D427" s="55">
        <v>347</v>
      </c>
      <c r="E427" s="1326" t="s">
        <v>1064</v>
      </c>
      <c r="F427" s="1326" t="s">
        <v>975</v>
      </c>
      <c r="G427" s="896">
        <v>0</v>
      </c>
      <c r="H427" s="896" t="s">
        <v>38</v>
      </c>
      <c r="I427" s="896">
        <v>1</v>
      </c>
      <c r="J427" s="59">
        <v>0.33</v>
      </c>
      <c r="K427" s="60">
        <f>+L427+M427+N427+O427+P427+Q427+R427+S427</f>
        <v>0</v>
      </c>
      <c r="L427" s="61">
        <v>0</v>
      </c>
      <c r="M427" s="62">
        <v>0</v>
      </c>
      <c r="N427" s="62">
        <v>0</v>
      </c>
      <c r="O427" s="453"/>
      <c r="P427" s="62">
        <v>0</v>
      </c>
      <c r="Q427" s="453"/>
      <c r="R427" s="453"/>
      <c r="S427" s="63">
        <v>0</v>
      </c>
      <c r="T427" s="60">
        <f>+U427+V427+W427+X427+Y427+Z427+AA427+AB427</f>
        <v>0</v>
      </c>
      <c r="U427" s="61">
        <v>0</v>
      </c>
      <c r="V427" s="62">
        <v>0</v>
      </c>
      <c r="W427" s="62">
        <v>0</v>
      </c>
      <c r="X427" s="453"/>
      <c r="Y427" s="62">
        <v>0</v>
      </c>
      <c r="Z427" s="453"/>
      <c r="AA427" s="453"/>
      <c r="AB427" s="63">
        <v>0</v>
      </c>
      <c r="AC427" s="63"/>
      <c r="AD427" s="63"/>
      <c r="AE427" s="63"/>
      <c r="AF427" s="749">
        <v>5</v>
      </c>
      <c r="AG427" s="1758" t="s">
        <v>1069</v>
      </c>
      <c r="AH427" s="456" t="s">
        <v>40</v>
      </c>
      <c r="AI427" s="457">
        <v>100</v>
      </c>
      <c r="AJ427" s="457">
        <v>100</v>
      </c>
      <c r="AK427" s="67">
        <v>43101</v>
      </c>
      <c r="AL427" s="67">
        <v>43465</v>
      </c>
      <c r="AM427" s="1647">
        <v>162120000</v>
      </c>
      <c r="AN427" s="1647">
        <v>162120000</v>
      </c>
      <c r="AO427" s="68" t="s">
        <v>1048</v>
      </c>
    </row>
    <row r="428" spans="1:41" s="1117" customFormat="1" ht="35.1" customHeight="1" x14ac:dyDescent="0.25">
      <c r="A428" s="1323" t="s">
        <v>1041</v>
      </c>
      <c r="B428" s="1324" t="s">
        <v>1042</v>
      </c>
      <c r="C428" s="1350" t="s">
        <v>1063</v>
      </c>
      <c r="D428" s="55">
        <v>347</v>
      </c>
      <c r="E428" s="1326" t="s">
        <v>1064</v>
      </c>
      <c r="F428" s="1326" t="s">
        <v>975</v>
      </c>
      <c r="G428" s="896">
        <v>0</v>
      </c>
      <c r="H428" s="896" t="s">
        <v>38</v>
      </c>
      <c r="I428" s="896">
        <v>1</v>
      </c>
      <c r="J428" s="59">
        <v>0.33</v>
      </c>
      <c r="K428" s="60">
        <f>+L428+M428+N428+O428+P428+Q428+R428+S428</f>
        <v>0</v>
      </c>
      <c r="L428" s="61">
        <v>0</v>
      </c>
      <c r="M428" s="62">
        <v>0</v>
      </c>
      <c r="N428" s="62">
        <v>0</v>
      </c>
      <c r="O428" s="453"/>
      <c r="P428" s="62">
        <v>0</v>
      </c>
      <c r="Q428" s="453"/>
      <c r="R428" s="453"/>
      <c r="S428" s="63">
        <v>0</v>
      </c>
      <c r="T428" s="60">
        <f>+U428+V428+W428+X428+Y428+Z428+AA428+AB428</f>
        <v>0</v>
      </c>
      <c r="U428" s="61">
        <v>0</v>
      </c>
      <c r="V428" s="62">
        <v>0</v>
      </c>
      <c r="W428" s="62">
        <v>0</v>
      </c>
      <c r="X428" s="453"/>
      <c r="Y428" s="62">
        <v>0</v>
      </c>
      <c r="Z428" s="453"/>
      <c r="AA428" s="453"/>
      <c r="AB428" s="63">
        <v>0</v>
      </c>
      <c r="AC428" s="63"/>
      <c r="AD428" s="63"/>
      <c r="AE428" s="63"/>
      <c r="AF428" s="749">
        <v>6</v>
      </c>
      <c r="AG428" s="1758" t="s">
        <v>1070</v>
      </c>
      <c r="AH428" s="456" t="s">
        <v>40</v>
      </c>
      <c r="AI428" s="457">
        <v>100</v>
      </c>
      <c r="AJ428" s="457">
        <v>100</v>
      </c>
      <c r="AK428" s="67">
        <v>43101</v>
      </c>
      <c r="AL428" s="67">
        <v>43465</v>
      </c>
      <c r="AM428" s="1647">
        <v>21945000</v>
      </c>
      <c r="AN428" s="1647">
        <v>21945000</v>
      </c>
      <c r="AO428" s="68" t="s">
        <v>1048</v>
      </c>
    </row>
    <row r="429" spans="1:41" s="1117" customFormat="1" ht="35.1" customHeight="1" x14ac:dyDescent="0.25">
      <c r="A429" s="1323" t="s">
        <v>1041</v>
      </c>
      <c r="B429" s="1324" t="s">
        <v>1042</v>
      </c>
      <c r="C429" s="1350" t="s">
        <v>1063</v>
      </c>
      <c r="D429" s="55">
        <v>347</v>
      </c>
      <c r="E429" s="1326" t="s">
        <v>1064</v>
      </c>
      <c r="F429" s="1326" t="s">
        <v>975</v>
      </c>
      <c r="G429" s="896">
        <v>0</v>
      </c>
      <c r="H429" s="896" t="s">
        <v>38</v>
      </c>
      <c r="I429" s="896">
        <v>1</v>
      </c>
      <c r="J429" s="59">
        <v>0.33</v>
      </c>
      <c r="K429" s="60">
        <f>+L429+M429+N429+O429+P429+Q429+R429+S429</f>
        <v>0</v>
      </c>
      <c r="L429" s="61">
        <v>0</v>
      </c>
      <c r="M429" s="62">
        <v>0</v>
      </c>
      <c r="N429" s="62">
        <v>0</v>
      </c>
      <c r="O429" s="1351"/>
      <c r="P429" s="62">
        <v>0</v>
      </c>
      <c r="Q429" s="1351"/>
      <c r="R429" s="1351"/>
      <c r="S429" s="63">
        <v>0</v>
      </c>
      <c r="T429" s="60">
        <f>+U429+V429+W429+X429+Y429+Z429+AA429+AB429</f>
        <v>0</v>
      </c>
      <c r="U429" s="61">
        <v>0</v>
      </c>
      <c r="V429" s="62">
        <v>0</v>
      </c>
      <c r="W429" s="62">
        <v>0</v>
      </c>
      <c r="X429" s="1351"/>
      <c r="Y429" s="62">
        <v>0</v>
      </c>
      <c r="Z429" s="1351"/>
      <c r="AA429" s="1351"/>
      <c r="AB429" s="63">
        <v>0</v>
      </c>
      <c r="AC429" s="63"/>
      <c r="AD429" s="63"/>
      <c r="AE429" s="63"/>
      <c r="AF429" s="749">
        <v>7</v>
      </c>
      <c r="AG429" s="1758" t="s">
        <v>1071</v>
      </c>
      <c r="AH429" s="456" t="s">
        <v>40</v>
      </c>
      <c r="AI429" s="457">
        <v>100</v>
      </c>
      <c r="AJ429" s="457">
        <v>100</v>
      </c>
      <c r="AK429" s="67">
        <v>43101</v>
      </c>
      <c r="AL429" s="67">
        <v>43465</v>
      </c>
      <c r="AM429" s="1647">
        <v>31240000</v>
      </c>
      <c r="AN429" s="1647">
        <v>31240000</v>
      </c>
      <c r="AO429" s="68" t="s">
        <v>1048</v>
      </c>
    </row>
    <row r="430" spans="1:41" s="51" customFormat="1" ht="35.1" customHeight="1" x14ac:dyDescent="0.2">
      <c r="A430" s="1323" t="s">
        <v>1041</v>
      </c>
      <c r="B430" s="1324" t="s">
        <v>1059</v>
      </c>
      <c r="C430" s="1350" t="s">
        <v>1063</v>
      </c>
      <c r="D430" s="55">
        <v>347</v>
      </c>
      <c r="E430" s="1326" t="s">
        <v>1072</v>
      </c>
      <c r="F430" s="1326" t="s">
        <v>975</v>
      </c>
      <c r="G430" s="896">
        <v>1</v>
      </c>
      <c r="H430" s="896" t="s">
        <v>38</v>
      </c>
      <c r="I430" s="896">
        <v>1</v>
      </c>
      <c r="J430" s="59">
        <v>0.33</v>
      </c>
      <c r="K430" s="60">
        <f>+L430+M430+N430+O430+P430+Q430+R430+S430</f>
        <v>0</v>
      </c>
      <c r="L430" s="61">
        <v>0</v>
      </c>
      <c r="M430" s="62">
        <v>0</v>
      </c>
      <c r="N430" s="62">
        <v>0</v>
      </c>
      <c r="O430" s="1351"/>
      <c r="P430" s="62">
        <v>0</v>
      </c>
      <c r="Q430" s="1351"/>
      <c r="R430" s="1351"/>
      <c r="S430" s="63">
        <v>0</v>
      </c>
      <c r="T430" s="60">
        <f>+U430+V430+W430+X430+Y430+Z430+AA430+AB430</f>
        <v>0</v>
      </c>
      <c r="U430" s="61">
        <v>0</v>
      </c>
      <c r="V430" s="62">
        <v>0</v>
      </c>
      <c r="W430" s="62">
        <v>0</v>
      </c>
      <c r="X430" s="1351"/>
      <c r="Y430" s="62">
        <v>0</v>
      </c>
      <c r="Z430" s="1351"/>
      <c r="AA430" s="1351"/>
      <c r="AB430" s="63">
        <v>0</v>
      </c>
      <c r="AC430" s="63"/>
      <c r="AD430" s="63"/>
      <c r="AE430" s="63"/>
      <c r="AF430" s="749">
        <v>8</v>
      </c>
      <c r="AG430" s="475" t="s">
        <v>1073</v>
      </c>
      <c r="AH430" s="456" t="s">
        <v>40</v>
      </c>
      <c r="AI430" s="457">
        <v>100</v>
      </c>
      <c r="AJ430" s="457">
        <v>100</v>
      </c>
      <c r="AK430" s="67">
        <v>43101</v>
      </c>
      <c r="AL430" s="67">
        <v>43465</v>
      </c>
      <c r="AM430" s="1647">
        <v>310577334.1099999</v>
      </c>
      <c r="AN430" s="1647">
        <v>299928965</v>
      </c>
      <c r="AO430" s="68" t="s">
        <v>1048</v>
      </c>
    </row>
    <row r="431" spans="1:41" ht="35.1" customHeight="1" x14ac:dyDescent="0.25">
      <c r="A431" s="1323" t="s">
        <v>1041</v>
      </c>
      <c r="B431" s="1324" t="s">
        <v>1074</v>
      </c>
      <c r="C431" s="1350" t="s">
        <v>1063</v>
      </c>
      <c r="D431" s="55">
        <v>347</v>
      </c>
      <c r="E431" s="1326" t="s">
        <v>1075</v>
      </c>
      <c r="F431" s="1326" t="s">
        <v>975</v>
      </c>
      <c r="G431" s="896">
        <v>2</v>
      </c>
      <c r="H431" s="896" t="s">
        <v>38</v>
      </c>
      <c r="I431" s="896">
        <v>1</v>
      </c>
      <c r="J431" s="59">
        <v>0.33</v>
      </c>
      <c r="K431" s="60"/>
      <c r="L431" s="61"/>
      <c r="M431" s="62"/>
      <c r="N431" s="62"/>
      <c r="O431" s="453"/>
      <c r="P431" s="62"/>
      <c r="Q431" s="453"/>
      <c r="R431" s="453"/>
      <c r="S431" s="63"/>
      <c r="T431" s="60"/>
      <c r="U431" s="61"/>
      <c r="V431" s="62"/>
      <c r="W431" s="62"/>
      <c r="X431" s="453"/>
      <c r="Y431" s="62"/>
      <c r="Z431" s="453"/>
      <c r="AA431" s="453"/>
      <c r="AB431" s="63"/>
      <c r="AC431" s="63"/>
      <c r="AD431" s="63"/>
      <c r="AE431" s="63"/>
      <c r="AF431" s="749">
        <v>9</v>
      </c>
      <c r="AG431" s="1756" t="s">
        <v>1076</v>
      </c>
      <c r="AH431" s="456" t="s">
        <v>40</v>
      </c>
      <c r="AI431" s="457">
        <v>100</v>
      </c>
      <c r="AJ431" s="981">
        <v>100</v>
      </c>
      <c r="AK431" s="1352">
        <v>43101</v>
      </c>
      <c r="AL431" s="1352">
        <v>43455</v>
      </c>
      <c r="AM431" s="1647">
        <v>37975000</v>
      </c>
      <c r="AN431" s="1647">
        <v>37975000</v>
      </c>
      <c r="AO431" s="68" t="s">
        <v>1048</v>
      </c>
    </row>
    <row r="432" spans="1:41" ht="35.1" customHeight="1" thickBot="1" x14ac:dyDescent="0.3">
      <c r="A432" s="1353" t="s">
        <v>1041</v>
      </c>
      <c r="B432" s="1354" t="s">
        <v>1077</v>
      </c>
      <c r="C432" s="1355" t="s">
        <v>1063</v>
      </c>
      <c r="D432" s="72">
        <v>347</v>
      </c>
      <c r="E432" s="1356" t="s">
        <v>1078</v>
      </c>
      <c r="F432" s="1356" t="s">
        <v>975</v>
      </c>
      <c r="G432" s="825">
        <v>3</v>
      </c>
      <c r="H432" s="825" t="s">
        <v>38</v>
      </c>
      <c r="I432" s="825">
        <v>1</v>
      </c>
      <c r="J432" s="1121">
        <v>0.33</v>
      </c>
      <c r="K432" s="827"/>
      <c r="L432" s="80"/>
      <c r="M432" s="81"/>
      <c r="N432" s="81"/>
      <c r="O432" s="828"/>
      <c r="P432" s="81"/>
      <c r="Q432" s="828"/>
      <c r="R432" s="828"/>
      <c r="S432" s="82"/>
      <c r="T432" s="827"/>
      <c r="U432" s="80"/>
      <c r="V432" s="81"/>
      <c r="W432" s="81"/>
      <c r="X432" s="828"/>
      <c r="Y432" s="81"/>
      <c r="Z432" s="828"/>
      <c r="AA432" s="828"/>
      <c r="AB432" s="82"/>
      <c r="AC432" s="82"/>
      <c r="AD432" s="82"/>
      <c r="AE432" s="82"/>
      <c r="AF432" s="947">
        <v>10</v>
      </c>
      <c r="AG432" s="1799" t="s">
        <v>1079</v>
      </c>
      <c r="AH432" s="832" t="s">
        <v>40</v>
      </c>
      <c r="AI432" s="833">
        <v>100</v>
      </c>
      <c r="AJ432" s="833">
        <v>100</v>
      </c>
      <c r="AK432" s="86">
        <v>43165</v>
      </c>
      <c r="AL432" s="86">
        <v>43465</v>
      </c>
      <c r="AM432" s="1637">
        <v>548881089</v>
      </c>
      <c r="AN432" s="1637">
        <v>548881089</v>
      </c>
      <c r="AO432" s="87" t="s">
        <v>1048</v>
      </c>
    </row>
    <row r="433" spans="1:41" ht="35.1" customHeight="1" thickBot="1" x14ac:dyDescent="0.3">
      <c r="A433" s="1357" t="s">
        <v>1041</v>
      </c>
      <c r="B433" s="1358" t="s">
        <v>1042</v>
      </c>
      <c r="C433" s="1359" t="s">
        <v>1063</v>
      </c>
      <c r="D433" s="163">
        <v>348</v>
      </c>
      <c r="E433" s="1360" t="s">
        <v>1080</v>
      </c>
      <c r="F433" s="1360" t="s">
        <v>1081</v>
      </c>
      <c r="G433" s="838">
        <v>0</v>
      </c>
      <c r="H433" s="838" t="s">
        <v>38</v>
      </c>
      <c r="I433" s="838">
        <v>84</v>
      </c>
      <c r="J433" s="522">
        <v>20</v>
      </c>
      <c r="K433" s="167">
        <v>0</v>
      </c>
      <c r="L433" s="182">
        <v>0</v>
      </c>
      <c r="M433" s="183">
        <v>0</v>
      </c>
      <c r="N433" s="183">
        <v>0</v>
      </c>
      <c r="O433" s="427"/>
      <c r="P433" s="183">
        <v>0</v>
      </c>
      <c r="Q433" s="427"/>
      <c r="R433" s="427"/>
      <c r="S433" s="185">
        <v>0</v>
      </c>
      <c r="T433" s="167">
        <f t="shared" ref="T433:T439" si="44">+U433+V433+W433+X433+Y433+Z433+AA433+AB433</f>
        <v>0</v>
      </c>
      <c r="U433" s="182"/>
      <c r="V433" s="183"/>
      <c r="W433" s="183"/>
      <c r="X433" s="427"/>
      <c r="Y433" s="183"/>
      <c r="Z433" s="427"/>
      <c r="AA433" s="427"/>
      <c r="AB433" s="185"/>
      <c r="AC433" s="185"/>
      <c r="AD433" s="185"/>
      <c r="AE433" s="185"/>
      <c r="AF433" s="176">
        <v>1</v>
      </c>
      <c r="AG433" s="1745" t="s">
        <v>1082</v>
      </c>
      <c r="AH433" s="560" t="s">
        <v>53</v>
      </c>
      <c r="AI433" s="560">
        <v>10</v>
      </c>
      <c r="AJ433" s="560">
        <v>10</v>
      </c>
      <c r="AK433" s="1144">
        <v>43255</v>
      </c>
      <c r="AL433" s="1144">
        <v>43454</v>
      </c>
      <c r="AM433" s="1634"/>
      <c r="AN433" s="1634"/>
      <c r="AO433" s="178" t="s">
        <v>42</v>
      </c>
    </row>
    <row r="434" spans="1:41" s="1117" customFormat="1" ht="35.1" customHeight="1" thickBot="1" x14ac:dyDescent="0.3">
      <c r="A434" s="1361" t="s">
        <v>1041</v>
      </c>
      <c r="B434" s="1362" t="s">
        <v>1042</v>
      </c>
      <c r="C434" s="1363" t="s">
        <v>1063</v>
      </c>
      <c r="D434" s="255">
        <v>349</v>
      </c>
      <c r="E434" s="1364" t="s">
        <v>1083</v>
      </c>
      <c r="F434" s="1364" t="s">
        <v>1084</v>
      </c>
      <c r="G434" s="1042">
        <v>0</v>
      </c>
      <c r="H434" s="1042" t="s">
        <v>38</v>
      </c>
      <c r="I434" s="1042">
        <v>1</v>
      </c>
      <c r="J434" s="278">
        <v>0.25</v>
      </c>
      <c r="K434" s="260">
        <f>+L434+M434+N434+O434+P434+Q434+R434+S434</f>
        <v>0</v>
      </c>
      <c r="L434" s="261">
        <v>0</v>
      </c>
      <c r="M434" s="262">
        <v>0</v>
      </c>
      <c r="N434" s="262">
        <v>0</v>
      </c>
      <c r="O434" s="263"/>
      <c r="P434" s="262">
        <v>0</v>
      </c>
      <c r="Q434" s="263"/>
      <c r="R434" s="263"/>
      <c r="S434" s="264">
        <v>0</v>
      </c>
      <c r="T434" s="260">
        <f t="shared" si="44"/>
        <v>0</v>
      </c>
      <c r="U434" s="261">
        <v>0</v>
      </c>
      <c r="V434" s="262">
        <v>0</v>
      </c>
      <c r="W434" s="262">
        <v>0</v>
      </c>
      <c r="X434" s="263"/>
      <c r="Y434" s="262">
        <v>0</v>
      </c>
      <c r="Z434" s="263"/>
      <c r="AA434" s="263"/>
      <c r="AB434" s="264">
        <v>0</v>
      </c>
      <c r="AC434" s="264"/>
      <c r="AD434" s="264"/>
      <c r="AE434" s="264"/>
      <c r="AF434" s="539">
        <v>1</v>
      </c>
      <c r="AG434" s="221" t="s">
        <v>1085</v>
      </c>
      <c r="AH434" s="541" t="s">
        <v>40</v>
      </c>
      <c r="AI434" s="542">
        <v>20</v>
      </c>
      <c r="AJ434" s="542">
        <v>0</v>
      </c>
      <c r="AK434" s="543">
        <v>43160</v>
      </c>
      <c r="AL434" s="543">
        <v>43465</v>
      </c>
      <c r="AM434" s="1638">
        <v>0</v>
      </c>
      <c r="AN434" s="1638">
        <v>0</v>
      </c>
      <c r="AO434" s="335" t="s">
        <v>1048</v>
      </c>
    </row>
    <row r="435" spans="1:41" ht="35.1" customHeight="1" x14ac:dyDescent="0.25">
      <c r="A435" s="1365" t="s">
        <v>1041</v>
      </c>
      <c r="B435" s="1366" t="s">
        <v>1042</v>
      </c>
      <c r="C435" s="1367" t="s">
        <v>1063</v>
      </c>
      <c r="D435" s="305">
        <v>350</v>
      </c>
      <c r="E435" s="1368" t="s">
        <v>1086</v>
      </c>
      <c r="F435" s="1368" t="s">
        <v>1084</v>
      </c>
      <c r="G435" s="847">
        <v>1</v>
      </c>
      <c r="H435" s="847" t="s">
        <v>38</v>
      </c>
      <c r="I435" s="847">
        <v>1</v>
      </c>
      <c r="J435" s="1016">
        <v>0.25</v>
      </c>
      <c r="K435" s="603">
        <f>+L435+M435+N435+O435+P435+Q435+R435+S435</f>
        <v>4400000</v>
      </c>
      <c r="L435" s="1066">
        <v>4400000</v>
      </c>
      <c r="M435" s="604"/>
      <c r="N435" s="604"/>
      <c r="O435" s="604"/>
      <c r="P435" s="604"/>
      <c r="Q435" s="604"/>
      <c r="R435" s="604"/>
      <c r="S435" s="604"/>
      <c r="T435" s="603">
        <f t="shared" si="44"/>
        <v>4400000</v>
      </c>
      <c r="U435" s="1369">
        <v>4400000</v>
      </c>
      <c r="V435" s="1369"/>
      <c r="W435" s="1369"/>
      <c r="X435" s="1369"/>
      <c r="Y435" s="1369"/>
      <c r="Z435" s="1369"/>
      <c r="AA435" s="1369"/>
      <c r="AB435" s="1369"/>
      <c r="AC435" s="1369"/>
      <c r="AD435" s="1369"/>
      <c r="AE435" s="1370"/>
      <c r="AF435" s="265">
        <v>1</v>
      </c>
      <c r="AG435" s="1761" t="s">
        <v>1087</v>
      </c>
      <c r="AH435" s="1019" t="s">
        <v>40</v>
      </c>
      <c r="AI435" s="1019">
        <v>100</v>
      </c>
      <c r="AJ435" s="1019">
        <v>100</v>
      </c>
      <c r="AK435" s="1371">
        <v>43101</v>
      </c>
      <c r="AL435" s="1371">
        <v>43465</v>
      </c>
      <c r="AM435" s="1639">
        <v>4400000</v>
      </c>
      <c r="AN435" s="1639">
        <v>4400000</v>
      </c>
      <c r="AO435" s="48" t="s">
        <v>42</v>
      </c>
    </row>
    <row r="436" spans="1:41" ht="35.1" customHeight="1" x14ac:dyDescent="0.25">
      <c r="A436" s="1372" t="s">
        <v>1041</v>
      </c>
      <c r="B436" s="1373" t="s">
        <v>1042</v>
      </c>
      <c r="C436" s="1374" t="s">
        <v>1063</v>
      </c>
      <c r="D436" s="55">
        <v>350</v>
      </c>
      <c r="E436" s="1375" t="s">
        <v>1086</v>
      </c>
      <c r="F436" s="1375" t="s">
        <v>1084</v>
      </c>
      <c r="G436" s="896">
        <v>1</v>
      </c>
      <c r="H436" s="896" t="s">
        <v>38</v>
      </c>
      <c r="I436" s="896">
        <v>1</v>
      </c>
      <c r="J436" s="452">
        <v>0.25</v>
      </c>
      <c r="K436" s="60">
        <v>0</v>
      </c>
      <c r="L436" s="61">
        <v>0</v>
      </c>
      <c r="M436" s="62">
        <v>0</v>
      </c>
      <c r="N436" s="62">
        <v>0</v>
      </c>
      <c r="O436" s="453"/>
      <c r="P436" s="62">
        <v>0</v>
      </c>
      <c r="Q436" s="453"/>
      <c r="R436" s="453"/>
      <c r="S436" s="63">
        <v>0</v>
      </c>
      <c r="T436" s="60">
        <f t="shared" si="44"/>
        <v>0</v>
      </c>
      <c r="U436" s="61"/>
      <c r="V436" s="62"/>
      <c r="W436" s="62"/>
      <c r="X436" s="453"/>
      <c r="Y436" s="62"/>
      <c r="Z436" s="453"/>
      <c r="AA436" s="453"/>
      <c r="AB436" s="63"/>
      <c r="AC436" s="63"/>
      <c r="AD436" s="63"/>
      <c r="AE436" s="63"/>
      <c r="AF436" s="749">
        <v>2</v>
      </c>
      <c r="AG436" s="1756" t="s">
        <v>1088</v>
      </c>
      <c r="AH436" s="981" t="s">
        <v>53</v>
      </c>
      <c r="AI436" s="981">
        <v>1</v>
      </c>
      <c r="AJ436" s="981">
        <v>0</v>
      </c>
      <c r="AK436" s="1027">
        <v>43101</v>
      </c>
      <c r="AL436" s="1027">
        <v>43465</v>
      </c>
      <c r="AM436" s="1647"/>
      <c r="AN436" s="1647">
        <v>0</v>
      </c>
      <c r="AO436" s="68" t="s">
        <v>42</v>
      </c>
    </row>
    <row r="437" spans="1:41" ht="35.1" customHeight="1" thickBot="1" x14ac:dyDescent="0.3">
      <c r="A437" s="1376" t="s">
        <v>1041</v>
      </c>
      <c r="B437" s="1377" t="s">
        <v>1042</v>
      </c>
      <c r="C437" s="1378" t="s">
        <v>1063</v>
      </c>
      <c r="D437" s="461">
        <v>350</v>
      </c>
      <c r="E437" s="1379" t="s">
        <v>1086</v>
      </c>
      <c r="F437" s="1379" t="s">
        <v>1084</v>
      </c>
      <c r="G437" s="919">
        <v>1</v>
      </c>
      <c r="H437" s="919" t="s">
        <v>38</v>
      </c>
      <c r="I437" s="919">
        <v>1</v>
      </c>
      <c r="J437" s="465">
        <v>0.25</v>
      </c>
      <c r="K437" s="76">
        <v>0</v>
      </c>
      <c r="L437" s="77">
        <v>0</v>
      </c>
      <c r="M437" s="78">
        <v>0</v>
      </c>
      <c r="N437" s="78">
        <v>0</v>
      </c>
      <c r="O437" s="755"/>
      <c r="P437" s="78">
        <v>0</v>
      </c>
      <c r="Q437" s="755"/>
      <c r="R437" s="755"/>
      <c r="S437" s="79">
        <v>0</v>
      </c>
      <c r="T437" s="76">
        <f t="shared" si="44"/>
        <v>0</v>
      </c>
      <c r="U437" s="77"/>
      <c r="V437" s="78"/>
      <c r="W437" s="78"/>
      <c r="X437" s="755"/>
      <c r="Y437" s="78"/>
      <c r="Z437" s="755"/>
      <c r="AA437" s="755"/>
      <c r="AB437" s="79"/>
      <c r="AC437" s="79"/>
      <c r="AD437" s="79"/>
      <c r="AE437" s="79"/>
      <c r="AF437" s="595">
        <v>3</v>
      </c>
      <c r="AG437" s="1757" t="s">
        <v>1089</v>
      </c>
      <c r="AH437" s="1002" t="s">
        <v>53</v>
      </c>
      <c r="AI437" s="1002">
        <v>4</v>
      </c>
      <c r="AJ437" s="1002">
        <v>4</v>
      </c>
      <c r="AK437" s="1047">
        <v>43101</v>
      </c>
      <c r="AL437" s="1047">
        <v>43465</v>
      </c>
      <c r="AM437" s="1692"/>
      <c r="AN437" s="1648"/>
      <c r="AO437" s="472" t="s">
        <v>42</v>
      </c>
    </row>
    <row r="438" spans="1:41" ht="35.1" customHeight="1" thickBot="1" x14ac:dyDescent="0.3">
      <c r="A438" s="1357" t="s">
        <v>1041</v>
      </c>
      <c r="B438" s="1358" t="s">
        <v>1042</v>
      </c>
      <c r="C438" s="1359" t="s">
        <v>1063</v>
      </c>
      <c r="D438" s="163">
        <v>351</v>
      </c>
      <c r="E438" s="1360" t="s">
        <v>1090</v>
      </c>
      <c r="F438" s="1360" t="s">
        <v>1091</v>
      </c>
      <c r="G438" s="838">
        <v>0</v>
      </c>
      <c r="H438" s="838" t="s">
        <v>38</v>
      </c>
      <c r="I438" s="838">
        <v>1</v>
      </c>
      <c r="J438" s="522">
        <v>0.2</v>
      </c>
      <c r="K438" s="167">
        <v>20000000</v>
      </c>
      <c r="L438" s="182">
        <v>20000000</v>
      </c>
      <c r="M438" s="183">
        <v>0</v>
      </c>
      <c r="N438" s="183">
        <v>0</v>
      </c>
      <c r="O438" s="733"/>
      <c r="P438" s="183">
        <v>0</v>
      </c>
      <c r="Q438" s="733"/>
      <c r="R438" s="733"/>
      <c r="S438" s="523">
        <v>0</v>
      </c>
      <c r="T438" s="167">
        <f t="shared" si="44"/>
        <v>20000000</v>
      </c>
      <c r="U438" s="182">
        <v>20000000</v>
      </c>
      <c r="V438" s="183"/>
      <c r="W438" s="183"/>
      <c r="X438" s="733"/>
      <c r="Y438" s="183"/>
      <c r="Z438" s="733"/>
      <c r="AA438" s="733"/>
      <c r="AB438" s="185"/>
      <c r="AC438" s="185"/>
      <c r="AD438" s="185"/>
      <c r="AE438" s="185"/>
      <c r="AF438" s="609">
        <v>1</v>
      </c>
      <c r="AG438" s="1745" t="s">
        <v>1092</v>
      </c>
      <c r="AH438" s="560" t="s">
        <v>40</v>
      </c>
      <c r="AI438" s="560">
        <v>100</v>
      </c>
      <c r="AJ438" s="560">
        <v>100</v>
      </c>
      <c r="AK438" s="1033">
        <v>43252</v>
      </c>
      <c r="AL438" s="1033">
        <v>43465</v>
      </c>
      <c r="AM438" s="1649">
        <v>20000000</v>
      </c>
      <c r="AN438" s="1650">
        <v>20000000</v>
      </c>
      <c r="AO438" s="178" t="s">
        <v>42</v>
      </c>
    </row>
    <row r="439" spans="1:41" s="1117" customFormat="1" ht="35.1" customHeight="1" thickBot="1" x14ac:dyDescent="0.3">
      <c r="A439" s="1361" t="s">
        <v>1041</v>
      </c>
      <c r="B439" s="1362" t="s">
        <v>1042</v>
      </c>
      <c r="C439" s="1363" t="s">
        <v>1063</v>
      </c>
      <c r="D439" s="255">
        <v>352</v>
      </c>
      <c r="E439" s="1364" t="s">
        <v>1093</v>
      </c>
      <c r="F439" s="1364" t="s">
        <v>1094</v>
      </c>
      <c r="G439" s="1042">
        <v>0</v>
      </c>
      <c r="H439" s="1042" t="s">
        <v>38</v>
      </c>
      <c r="I439" s="1042">
        <v>50</v>
      </c>
      <c r="J439" s="278">
        <v>10</v>
      </c>
      <c r="K439" s="260">
        <f>+L439+M439+N439+O439+P439+Q439+R439+S439</f>
        <v>0</v>
      </c>
      <c r="L439" s="1072"/>
      <c r="M439" s="1380"/>
      <c r="N439" s="1380"/>
      <c r="O439" s="1380"/>
      <c r="P439" s="1380"/>
      <c r="Q439" s="1380"/>
      <c r="R439" s="1380"/>
      <c r="S439" s="1380"/>
      <c r="T439" s="260">
        <f t="shared" si="44"/>
        <v>0</v>
      </c>
      <c r="U439" s="261">
        <v>0</v>
      </c>
      <c r="V439" s="262">
        <v>0</v>
      </c>
      <c r="W439" s="262">
        <v>0</v>
      </c>
      <c r="X439" s="721"/>
      <c r="Y439" s="262">
        <v>0</v>
      </c>
      <c r="Z439" s="721"/>
      <c r="AA439" s="721"/>
      <c r="AB439" s="264">
        <v>0</v>
      </c>
      <c r="AC439" s="264"/>
      <c r="AD439" s="264"/>
      <c r="AE439" s="264"/>
      <c r="AF439" s="539">
        <v>1</v>
      </c>
      <c r="AG439" s="221" t="s">
        <v>1095</v>
      </c>
      <c r="AH439" s="541" t="s">
        <v>53</v>
      </c>
      <c r="AI439" s="542">
        <v>1</v>
      </c>
      <c r="AJ439" s="542">
        <v>0</v>
      </c>
      <c r="AK439" s="543">
        <v>43101</v>
      </c>
      <c r="AL439" s="543">
        <v>43465</v>
      </c>
      <c r="AM439" s="1638">
        <v>0</v>
      </c>
      <c r="AN439" s="1638">
        <v>0</v>
      </c>
      <c r="AO439" s="335" t="s">
        <v>1048</v>
      </c>
    </row>
    <row r="440" spans="1:41" s="1117" customFormat="1" ht="35.1" customHeight="1" x14ac:dyDescent="0.2">
      <c r="A440" s="1332" t="s">
        <v>1041</v>
      </c>
      <c r="B440" s="1333" t="s">
        <v>1077</v>
      </c>
      <c r="C440" s="1381" t="s">
        <v>1063</v>
      </c>
      <c r="D440" s="33">
        <v>354</v>
      </c>
      <c r="E440" s="1335" t="s">
        <v>1096</v>
      </c>
      <c r="F440" s="1335" t="s">
        <v>1097</v>
      </c>
      <c r="G440" s="881">
        <v>3</v>
      </c>
      <c r="H440" s="881" t="s">
        <v>38</v>
      </c>
      <c r="I440" s="881">
        <v>9</v>
      </c>
      <c r="J440" s="37">
        <v>2</v>
      </c>
      <c r="K440" s="38">
        <f>+L440+M440+N440+O440+P440+Q440+R440+S440</f>
        <v>250598390</v>
      </c>
      <c r="L440" s="309">
        <v>250598390</v>
      </c>
      <c r="M440" s="310"/>
      <c r="N440" s="310"/>
      <c r="O440" s="310"/>
      <c r="P440" s="310"/>
      <c r="Q440" s="310"/>
      <c r="R440" s="310"/>
      <c r="S440" s="310"/>
      <c r="T440" s="38">
        <f>+U440+V440+W440+X440+Y440+Z440+AA440+AB440</f>
        <v>250594390</v>
      </c>
      <c r="U440" s="279">
        <v>250594390</v>
      </c>
      <c r="V440" s="279"/>
      <c r="W440" s="279"/>
      <c r="X440" s="279"/>
      <c r="Y440" s="279"/>
      <c r="Z440" s="279"/>
      <c r="AA440" s="279"/>
      <c r="AB440" s="279"/>
      <c r="AC440" s="279"/>
      <c r="AD440" s="279"/>
      <c r="AE440" s="280"/>
      <c r="AF440" s="1340">
        <v>1</v>
      </c>
      <c r="AG440" s="1794" t="s">
        <v>1098</v>
      </c>
      <c r="AH440" s="314" t="s">
        <v>40</v>
      </c>
      <c r="AI440" s="583">
        <v>100</v>
      </c>
      <c r="AJ440" s="583">
        <v>100</v>
      </c>
      <c r="AK440" s="317">
        <v>43101</v>
      </c>
      <c r="AL440" s="317">
        <v>43465</v>
      </c>
      <c r="AM440" s="1642">
        <v>115762500</v>
      </c>
      <c r="AN440" s="1642">
        <v>115762500</v>
      </c>
      <c r="AO440" s="48" t="s">
        <v>1048</v>
      </c>
    </row>
    <row r="441" spans="1:41" s="1117" customFormat="1" ht="35.1" customHeight="1" x14ac:dyDescent="0.25">
      <c r="A441" s="1323" t="s">
        <v>1041</v>
      </c>
      <c r="B441" s="1324" t="s">
        <v>1042</v>
      </c>
      <c r="C441" s="1350" t="s">
        <v>1063</v>
      </c>
      <c r="D441" s="55">
        <v>354</v>
      </c>
      <c r="E441" s="1326" t="s">
        <v>1099</v>
      </c>
      <c r="F441" s="1326" t="s">
        <v>1097</v>
      </c>
      <c r="G441" s="896">
        <v>0</v>
      </c>
      <c r="H441" s="896" t="s">
        <v>38</v>
      </c>
      <c r="I441" s="896">
        <v>6</v>
      </c>
      <c r="J441" s="59">
        <v>2</v>
      </c>
      <c r="K441" s="60"/>
      <c r="L441" s="61"/>
      <c r="M441" s="62"/>
      <c r="N441" s="62"/>
      <c r="O441" s="453"/>
      <c r="P441" s="62"/>
      <c r="Q441" s="453"/>
      <c r="R441" s="453"/>
      <c r="S441" s="63"/>
      <c r="T441" s="60"/>
      <c r="U441" s="61"/>
      <c r="V441" s="62"/>
      <c r="W441" s="62"/>
      <c r="X441" s="453"/>
      <c r="Y441" s="62"/>
      <c r="Z441" s="453"/>
      <c r="AA441" s="453"/>
      <c r="AB441" s="63"/>
      <c r="AC441" s="63"/>
      <c r="AD441" s="63"/>
      <c r="AE441" s="63"/>
      <c r="AF441" s="749">
        <v>2</v>
      </c>
      <c r="AG441" s="1795" t="s">
        <v>1100</v>
      </c>
      <c r="AH441" s="456" t="s">
        <v>57</v>
      </c>
      <c r="AI441" s="457">
        <v>1</v>
      </c>
      <c r="AJ441" s="457">
        <v>1</v>
      </c>
      <c r="AK441" s="67">
        <v>43101</v>
      </c>
      <c r="AL441" s="67">
        <v>43465</v>
      </c>
      <c r="AM441" s="1693">
        <v>83000000</v>
      </c>
      <c r="AN441" s="1693">
        <v>83000000</v>
      </c>
      <c r="AO441" s="68" t="s">
        <v>1048</v>
      </c>
    </row>
    <row r="442" spans="1:41" s="1117" customFormat="1" ht="34.5" customHeight="1" x14ac:dyDescent="0.25">
      <c r="A442" s="1323" t="s">
        <v>1041</v>
      </c>
      <c r="B442" s="1324" t="s">
        <v>1042</v>
      </c>
      <c r="C442" s="1350" t="s">
        <v>1063</v>
      </c>
      <c r="D442" s="55">
        <v>354</v>
      </c>
      <c r="E442" s="1326" t="s">
        <v>1099</v>
      </c>
      <c r="F442" s="1326" t="s">
        <v>1097</v>
      </c>
      <c r="G442" s="896">
        <v>0</v>
      </c>
      <c r="H442" s="896" t="s">
        <v>38</v>
      </c>
      <c r="I442" s="896">
        <v>6</v>
      </c>
      <c r="J442" s="59">
        <v>2</v>
      </c>
      <c r="K442" s="60"/>
      <c r="L442" s="61"/>
      <c r="M442" s="62"/>
      <c r="N442" s="62"/>
      <c r="O442" s="453"/>
      <c r="P442" s="62"/>
      <c r="Q442" s="453"/>
      <c r="R442" s="453"/>
      <c r="S442" s="63"/>
      <c r="T442" s="60"/>
      <c r="U442" s="61"/>
      <c r="V442" s="62"/>
      <c r="W442" s="62"/>
      <c r="X442" s="453"/>
      <c r="Y442" s="62"/>
      <c r="Z442" s="453"/>
      <c r="AA442" s="453"/>
      <c r="AB442" s="63"/>
      <c r="AC442" s="63"/>
      <c r="AD442" s="63"/>
      <c r="AE442" s="63"/>
      <c r="AF442" s="749">
        <v>3</v>
      </c>
      <c r="AG442" s="475" t="s">
        <v>1101</v>
      </c>
      <c r="AH442" s="456" t="s">
        <v>40</v>
      </c>
      <c r="AI442" s="833">
        <v>100</v>
      </c>
      <c r="AJ442" s="833">
        <v>100</v>
      </c>
      <c r="AK442" s="86">
        <v>43221</v>
      </c>
      <c r="AL442" s="86">
        <v>43465</v>
      </c>
      <c r="AM442" s="1637">
        <v>50155890</v>
      </c>
      <c r="AN442" s="1637">
        <v>50151890</v>
      </c>
      <c r="AO442" s="68" t="s">
        <v>1048</v>
      </c>
    </row>
    <row r="443" spans="1:41" s="1117" customFormat="1" ht="35.1" customHeight="1" thickBot="1" x14ac:dyDescent="0.3">
      <c r="A443" s="1344" t="s">
        <v>1041</v>
      </c>
      <c r="B443" s="1345" t="s">
        <v>1042</v>
      </c>
      <c r="C443" s="1382" t="s">
        <v>1063</v>
      </c>
      <c r="D443" s="461">
        <v>354</v>
      </c>
      <c r="E443" s="1347" t="s">
        <v>1099</v>
      </c>
      <c r="F443" s="1347" t="s">
        <v>1097</v>
      </c>
      <c r="G443" s="896">
        <v>0</v>
      </c>
      <c r="H443" s="896" t="s">
        <v>38</v>
      </c>
      <c r="I443" s="896">
        <v>6</v>
      </c>
      <c r="J443" s="59">
        <v>2</v>
      </c>
      <c r="K443" s="76"/>
      <c r="L443" s="77"/>
      <c r="M443" s="78"/>
      <c r="N443" s="78"/>
      <c r="O443" s="466"/>
      <c r="P443" s="78"/>
      <c r="Q443" s="466"/>
      <c r="R443" s="466"/>
      <c r="S443" s="79"/>
      <c r="T443" s="76"/>
      <c r="U443" s="61"/>
      <c r="V443" s="62"/>
      <c r="W443" s="62"/>
      <c r="X443" s="453"/>
      <c r="Y443" s="62"/>
      <c r="Z443" s="453"/>
      <c r="AA443" s="453"/>
      <c r="AB443" s="63"/>
      <c r="AC443" s="63"/>
      <c r="AD443" s="63"/>
      <c r="AE443" s="63"/>
      <c r="AF443" s="749">
        <v>4</v>
      </c>
      <c r="AG443" s="475" t="s">
        <v>1102</v>
      </c>
      <c r="AH443" s="456" t="s">
        <v>53</v>
      </c>
      <c r="AI443" s="457">
        <v>1</v>
      </c>
      <c r="AJ443" s="457">
        <v>0</v>
      </c>
      <c r="AK443" s="67">
        <v>43257</v>
      </c>
      <c r="AL443" s="67">
        <v>43281</v>
      </c>
      <c r="AM443" s="1693">
        <v>1680000</v>
      </c>
      <c r="AN443" s="1693">
        <v>1680000</v>
      </c>
      <c r="AO443" s="68" t="s">
        <v>1048</v>
      </c>
    </row>
    <row r="444" spans="1:41" ht="35.1" customHeight="1" thickBot="1" x14ac:dyDescent="0.3">
      <c r="A444" s="1383" t="s">
        <v>1041</v>
      </c>
      <c r="B444" s="1384" t="s">
        <v>1042</v>
      </c>
      <c r="C444" s="1385" t="s">
        <v>1063</v>
      </c>
      <c r="D444" s="599">
        <v>353</v>
      </c>
      <c r="E444" s="1386" t="s">
        <v>1103</v>
      </c>
      <c r="F444" s="1387" t="s">
        <v>1104</v>
      </c>
      <c r="G444" s="847">
        <v>0</v>
      </c>
      <c r="H444" s="847" t="s">
        <v>38</v>
      </c>
      <c r="I444" s="847">
        <v>1</v>
      </c>
      <c r="J444" s="1016">
        <v>0.2</v>
      </c>
      <c r="K444" s="260">
        <f>+L444+M444+N444+O444+P444+Q444+S444</f>
        <v>0</v>
      </c>
      <c r="L444" s="39"/>
      <c r="M444" s="40"/>
      <c r="N444" s="40"/>
      <c r="O444" s="40"/>
      <c r="P444" s="40"/>
      <c r="Q444" s="40"/>
      <c r="R444" s="40"/>
      <c r="S444" s="40"/>
      <c r="T444" s="260">
        <f>+U444+V444+W444+X444+Y444+Z444+AA444+AB444</f>
        <v>0</v>
      </c>
      <c r="U444" s="605"/>
      <c r="V444" s="606"/>
      <c r="W444" s="606"/>
      <c r="X444" s="1388"/>
      <c r="Y444" s="606"/>
      <c r="Z444" s="1388"/>
      <c r="AA444" s="1388"/>
      <c r="AB444" s="607"/>
      <c r="AC444" s="607"/>
      <c r="AD444" s="1389"/>
      <c r="AE444" s="1389"/>
      <c r="AF444" s="1390">
        <v>1</v>
      </c>
      <c r="AG444" s="1746" t="s">
        <v>1105</v>
      </c>
      <c r="AH444" s="1100" t="s">
        <v>40</v>
      </c>
      <c r="AI444" s="1100">
        <v>100</v>
      </c>
      <c r="AJ444" s="1100">
        <v>0</v>
      </c>
      <c r="AK444" s="1101">
        <v>43101</v>
      </c>
      <c r="AL444" s="1101">
        <v>43465</v>
      </c>
      <c r="AM444" s="1666"/>
      <c r="AN444" s="1666">
        <v>0</v>
      </c>
      <c r="AO444" s="270" t="s">
        <v>42</v>
      </c>
    </row>
    <row r="445" spans="1:41" ht="35.1" customHeight="1" x14ac:dyDescent="0.25">
      <c r="A445" s="1391" t="s">
        <v>1041</v>
      </c>
      <c r="B445" s="1392" t="s">
        <v>1042</v>
      </c>
      <c r="C445" s="1393" t="s">
        <v>1063</v>
      </c>
      <c r="D445" s="434">
        <v>358</v>
      </c>
      <c r="E445" s="1394" t="s">
        <v>1106</v>
      </c>
      <c r="F445" s="1394" t="s">
        <v>1107</v>
      </c>
      <c r="G445" s="881">
        <v>0</v>
      </c>
      <c r="H445" s="881" t="s">
        <v>38</v>
      </c>
      <c r="I445" s="881">
        <v>1</v>
      </c>
      <c r="J445" s="629">
        <v>0.5</v>
      </c>
      <c r="K445" s="38">
        <v>120200000</v>
      </c>
      <c r="L445" s="41">
        <v>0</v>
      </c>
      <c r="M445" s="42">
        <v>0</v>
      </c>
      <c r="N445" s="42">
        <v>0</v>
      </c>
      <c r="O445" s="726"/>
      <c r="P445" s="42">
        <v>0</v>
      </c>
      <c r="Q445" s="726"/>
      <c r="R445" s="726"/>
      <c r="S445" s="43">
        <v>0</v>
      </c>
      <c r="T445" s="38">
        <f>+U445+V445+W445+X445+Y445+Z445+AA445+AB445</f>
        <v>120199992</v>
      </c>
      <c r="U445" s="311">
        <v>120199992</v>
      </c>
      <c r="V445" s="311"/>
      <c r="W445" s="311"/>
      <c r="X445" s="311"/>
      <c r="Y445" s="311"/>
      <c r="Z445" s="311"/>
      <c r="AA445" s="311"/>
      <c r="AB445" s="311"/>
      <c r="AC445" s="311"/>
      <c r="AD445" s="311"/>
      <c r="AE445" s="43"/>
      <c r="AF445" s="316">
        <v>1</v>
      </c>
      <c r="AG445" s="1760" t="s">
        <v>1108</v>
      </c>
      <c r="AH445" s="314" t="s">
        <v>40</v>
      </c>
      <c r="AI445" s="583">
        <v>100</v>
      </c>
      <c r="AJ445" s="583">
        <v>100</v>
      </c>
      <c r="AK445" s="47">
        <v>43101</v>
      </c>
      <c r="AL445" s="47">
        <v>43465</v>
      </c>
      <c r="AM445" s="1642">
        <v>17600000</v>
      </c>
      <c r="AN445" s="1642">
        <v>17600000</v>
      </c>
      <c r="AO445" s="48" t="s">
        <v>42</v>
      </c>
    </row>
    <row r="446" spans="1:41" ht="35.1" customHeight="1" x14ac:dyDescent="0.25">
      <c r="A446" s="1372" t="s">
        <v>1041</v>
      </c>
      <c r="B446" s="1373" t="s">
        <v>1042</v>
      </c>
      <c r="C446" s="1374" t="s">
        <v>1063</v>
      </c>
      <c r="D446" s="55">
        <v>358</v>
      </c>
      <c r="E446" s="1375" t="s">
        <v>1106</v>
      </c>
      <c r="F446" s="1375" t="s">
        <v>1107</v>
      </c>
      <c r="G446" s="896">
        <v>0</v>
      </c>
      <c r="H446" s="896" t="s">
        <v>38</v>
      </c>
      <c r="I446" s="896">
        <v>1</v>
      </c>
      <c r="J446" s="452">
        <v>0.5</v>
      </c>
      <c r="K446" s="60"/>
      <c r="L446" s="61"/>
      <c r="M446" s="62"/>
      <c r="N446" s="62"/>
      <c r="O446" s="1351"/>
      <c r="P446" s="62"/>
      <c r="Q446" s="1351"/>
      <c r="R446" s="1351"/>
      <c r="S446" s="63"/>
      <c r="T446" s="60">
        <f>+U446+V446+W446+X446+Y446+Z446+AA446+AB446</f>
        <v>0</v>
      </c>
      <c r="U446" s="61"/>
      <c r="V446" s="62"/>
      <c r="W446" s="62"/>
      <c r="X446" s="1351"/>
      <c r="Y446" s="62"/>
      <c r="Z446" s="1351"/>
      <c r="AA446" s="1351"/>
      <c r="AB446" s="63"/>
      <c r="AC446" s="63"/>
      <c r="AD446" s="63"/>
      <c r="AE446" s="63"/>
      <c r="AF446" s="981">
        <v>2</v>
      </c>
      <c r="AG446" s="1756" t="s">
        <v>1109</v>
      </c>
      <c r="AH446" s="456" t="s">
        <v>40</v>
      </c>
      <c r="AI446" s="457">
        <v>100</v>
      </c>
      <c r="AJ446" s="457">
        <v>100</v>
      </c>
      <c r="AK446" s="67">
        <v>43101</v>
      </c>
      <c r="AL446" s="67">
        <v>43465</v>
      </c>
      <c r="AM446" s="1647">
        <v>17600000</v>
      </c>
      <c r="AN446" s="1647">
        <v>17600000</v>
      </c>
      <c r="AO446" s="68" t="s">
        <v>42</v>
      </c>
    </row>
    <row r="447" spans="1:41" ht="35.1" customHeight="1" x14ac:dyDescent="0.25">
      <c r="A447" s="1372" t="s">
        <v>1041</v>
      </c>
      <c r="B447" s="1373" t="s">
        <v>1042</v>
      </c>
      <c r="C447" s="1374" t="s">
        <v>1063</v>
      </c>
      <c r="D447" s="55">
        <v>358</v>
      </c>
      <c r="E447" s="1375" t="s">
        <v>1106</v>
      </c>
      <c r="F447" s="1375" t="s">
        <v>1107</v>
      </c>
      <c r="G447" s="896">
        <v>0</v>
      </c>
      <c r="H447" s="896" t="s">
        <v>38</v>
      </c>
      <c r="I447" s="896">
        <v>1</v>
      </c>
      <c r="J447" s="452">
        <v>0.5</v>
      </c>
      <c r="K447" s="60"/>
      <c r="L447" s="61"/>
      <c r="M447" s="62"/>
      <c r="N447" s="62"/>
      <c r="O447" s="1351"/>
      <c r="P447" s="62"/>
      <c r="Q447" s="1351"/>
      <c r="R447" s="1351"/>
      <c r="S447" s="63"/>
      <c r="T447" s="60">
        <f>+U447+V447+W447+X447+Y447+Z447+AA447+AB447</f>
        <v>0</v>
      </c>
      <c r="U447" s="61"/>
      <c r="V447" s="62"/>
      <c r="W447" s="62"/>
      <c r="X447" s="1351"/>
      <c r="Y447" s="62"/>
      <c r="Z447" s="1351"/>
      <c r="AA447" s="1351"/>
      <c r="AB447" s="63"/>
      <c r="AC447" s="63"/>
      <c r="AD447" s="63"/>
      <c r="AE447" s="63"/>
      <c r="AF447" s="981">
        <v>3</v>
      </c>
      <c r="AG447" s="1756" t="s">
        <v>1110</v>
      </c>
      <c r="AH447" s="456" t="s">
        <v>40</v>
      </c>
      <c r="AI447" s="457">
        <v>100</v>
      </c>
      <c r="AJ447" s="457">
        <v>100</v>
      </c>
      <c r="AK447" s="67">
        <v>43101</v>
      </c>
      <c r="AL447" s="67">
        <v>43465</v>
      </c>
      <c r="AM447" s="1647">
        <v>85000000</v>
      </c>
      <c r="AN447" s="1647">
        <v>84999992</v>
      </c>
      <c r="AO447" s="68" t="s">
        <v>42</v>
      </c>
    </row>
    <row r="448" spans="1:41" ht="35.1" customHeight="1" thickBot="1" x14ac:dyDescent="0.3">
      <c r="A448" s="1395" t="s">
        <v>1041</v>
      </c>
      <c r="B448" s="1384" t="s">
        <v>1042</v>
      </c>
      <c r="C448" s="1385" t="s">
        <v>1063</v>
      </c>
      <c r="D448" s="599">
        <v>358</v>
      </c>
      <c r="E448" s="1387" t="s">
        <v>1106</v>
      </c>
      <c r="F448" s="1387" t="s">
        <v>1107</v>
      </c>
      <c r="G448" s="1223">
        <v>0</v>
      </c>
      <c r="H448" s="1223" t="s">
        <v>38</v>
      </c>
      <c r="I448" s="1223">
        <v>1</v>
      </c>
      <c r="J448" s="1396">
        <v>0.5</v>
      </c>
      <c r="K448" s="697"/>
      <c r="L448" s="698"/>
      <c r="M448" s="699"/>
      <c r="N448" s="699"/>
      <c r="O448" s="700"/>
      <c r="P448" s="699"/>
      <c r="Q448" s="700"/>
      <c r="R448" s="700"/>
      <c r="S448" s="708"/>
      <c r="T448" s="697"/>
      <c r="U448" s="698"/>
      <c r="V448" s="699"/>
      <c r="W448" s="699"/>
      <c r="X448" s="700"/>
      <c r="Y448" s="699"/>
      <c r="Z448" s="700"/>
      <c r="AA448" s="700"/>
      <c r="AB448" s="701"/>
      <c r="AC448" s="701"/>
      <c r="AD448" s="701"/>
      <c r="AE448" s="701"/>
      <c r="AF448" s="1397">
        <v>4</v>
      </c>
      <c r="AG448" s="1800" t="s">
        <v>1111</v>
      </c>
      <c r="AH448" s="703" t="s">
        <v>40</v>
      </c>
      <c r="AI448" s="704">
        <v>100</v>
      </c>
      <c r="AJ448" s="704">
        <v>100</v>
      </c>
      <c r="AK448" s="1316">
        <v>43344</v>
      </c>
      <c r="AL448" s="1316">
        <v>43465</v>
      </c>
      <c r="AM448" s="1635">
        <v>0</v>
      </c>
      <c r="AN448" s="1635"/>
      <c r="AO448" s="472" t="s">
        <v>42</v>
      </c>
    </row>
    <row r="449" spans="1:41" s="1117" customFormat="1" ht="35.1" customHeight="1" thickBot="1" x14ac:dyDescent="0.3">
      <c r="A449" s="1398" t="s">
        <v>1041</v>
      </c>
      <c r="B449" s="1399" t="s">
        <v>1042</v>
      </c>
      <c r="C449" s="1400" t="s">
        <v>1063</v>
      </c>
      <c r="D449" s="163">
        <v>359</v>
      </c>
      <c r="E449" s="1401" t="s">
        <v>1112</v>
      </c>
      <c r="F449" s="1401" t="s">
        <v>1113</v>
      </c>
      <c r="G449" s="838">
        <v>1</v>
      </c>
      <c r="H449" s="838" t="s">
        <v>38</v>
      </c>
      <c r="I449" s="838">
        <v>1</v>
      </c>
      <c r="J449" s="166">
        <v>0.1</v>
      </c>
      <c r="K449" s="167">
        <f>+L449+M449+N449+O449+P449+Q449+R449+S449</f>
        <v>0</v>
      </c>
      <c r="L449" s="182">
        <v>0</v>
      </c>
      <c r="M449" s="183">
        <v>0</v>
      </c>
      <c r="N449" s="183">
        <v>0</v>
      </c>
      <c r="O449" s="427"/>
      <c r="P449" s="183">
        <v>0</v>
      </c>
      <c r="Q449" s="427"/>
      <c r="R449" s="427"/>
      <c r="S449" s="185">
        <v>0</v>
      </c>
      <c r="T449" s="167">
        <f>+U449+V449+W449+X449+Y449+Z449+AA449+AB449</f>
        <v>0</v>
      </c>
      <c r="U449" s="182">
        <v>0</v>
      </c>
      <c r="V449" s="183">
        <v>0</v>
      </c>
      <c r="W449" s="183">
        <v>0</v>
      </c>
      <c r="X449" s="427"/>
      <c r="Y449" s="183">
        <v>0</v>
      </c>
      <c r="Z449" s="427"/>
      <c r="AA449" s="427"/>
      <c r="AB449" s="185">
        <v>0</v>
      </c>
      <c r="AC449" s="185"/>
      <c r="AD449" s="185"/>
      <c r="AE449" s="185"/>
      <c r="AF449" s="176"/>
      <c r="AG449" s="103" t="s">
        <v>1114</v>
      </c>
      <c r="AH449" s="175"/>
      <c r="AI449" s="429"/>
      <c r="AJ449" s="429"/>
      <c r="AK449" s="430"/>
      <c r="AL449" s="430"/>
      <c r="AM449" s="1634"/>
      <c r="AN449" s="1634"/>
      <c r="AO449" s="178" t="s">
        <v>1048</v>
      </c>
    </row>
    <row r="450" spans="1:41" s="1117" customFormat="1" ht="35.1" customHeight="1" thickBot="1" x14ac:dyDescent="0.3">
      <c r="A450" s="1402" t="s">
        <v>1041</v>
      </c>
      <c r="B450" s="1403" t="s">
        <v>1042</v>
      </c>
      <c r="C450" s="1404" t="s">
        <v>1063</v>
      </c>
      <c r="D450" s="305">
        <v>360</v>
      </c>
      <c r="E450" s="1405" t="s">
        <v>1115</v>
      </c>
      <c r="F450" s="1405" t="s">
        <v>1116</v>
      </c>
      <c r="G450" s="847">
        <v>14</v>
      </c>
      <c r="H450" s="847" t="s">
        <v>38</v>
      </c>
      <c r="I450" s="847">
        <v>3</v>
      </c>
      <c r="J450" s="308">
        <v>3</v>
      </c>
      <c r="K450" s="603">
        <f>+L450+M450+N450+O450+P450+Q450+R450+S450</f>
        <v>0</v>
      </c>
      <c r="L450" s="1406">
        <v>0</v>
      </c>
      <c r="M450" s="1407">
        <v>0</v>
      </c>
      <c r="N450" s="1407">
        <v>0</v>
      </c>
      <c r="O450" s="1408"/>
      <c r="P450" s="1407">
        <v>0</v>
      </c>
      <c r="Q450" s="1408"/>
      <c r="R450" s="1408"/>
      <c r="S450" s="1409">
        <v>0</v>
      </c>
      <c r="T450" s="603">
        <f>+U450+V450+W450+X450+Y450+Z450+AA450+AB450</f>
        <v>0</v>
      </c>
      <c r="U450" s="605">
        <v>0</v>
      </c>
      <c r="V450" s="606">
        <v>0</v>
      </c>
      <c r="W450" s="606">
        <v>0</v>
      </c>
      <c r="X450" s="635"/>
      <c r="Y450" s="606">
        <v>0</v>
      </c>
      <c r="Z450" s="635"/>
      <c r="AA450" s="635"/>
      <c r="AB450" s="607">
        <v>0</v>
      </c>
      <c r="AC450" s="607"/>
      <c r="AD450" s="607"/>
      <c r="AE450" s="607"/>
      <c r="AF450" s="265"/>
      <c r="AG450" s="1727"/>
      <c r="AH450" s="267"/>
      <c r="AI450" s="268"/>
      <c r="AJ450" s="268"/>
      <c r="AK450" s="269"/>
      <c r="AL450" s="269"/>
      <c r="AM450" s="1639"/>
      <c r="AN450" s="1639"/>
      <c r="AO450" s="270" t="s">
        <v>1048</v>
      </c>
    </row>
    <row r="451" spans="1:41" s="1117" customFormat="1" ht="35.1" customHeight="1" thickBot="1" x14ac:dyDescent="0.3">
      <c r="A451" s="1402" t="s">
        <v>1041</v>
      </c>
      <c r="B451" s="1403" t="s">
        <v>1042</v>
      </c>
      <c r="C451" s="1404" t="s">
        <v>1063</v>
      </c>
      <c r="D451" s="305">
        <v>361</v>
      </c>
      <c r="E451" s="1405" t="s">
        <v>1117</v>
      </c>
      <c r="F451" s="1405" t="s">
        <v>1118</v>
      </c>
      <c r="G451" s="847">
        <v>0</v>
      </c>
      <c r="H451" s="847" t="s">
        <v>38</v>
      </c>
      <c r="I451" s="847">
        <v>1</v>
      </c>
      <c r="J451" s="308">
        <v>0.33</v>
      </c>
      <c r="K451" s="603">
        <f>+L451+M451+N451+O451+P451+Q451+R451+S451</f>
        <v>0</v>
      </c>
      <c r="L451" s="1406"/>
      <c r="M451" s="1407"/>
      <c r="N451" s="1407"/>
      <c r="O451" s="1408"/>
      <c r="P451" s="1407"/>
      <c r="Q451" s="1408"/>
      <c r="R451" s="1408"/>
      <c r="S451" s="1409"/>
      <c r="T451" s="603"/>
      <c r="U451" s="605"/>
      <c r="V451" s="606"/>
      <c r="W451" s="606"/>
      <c r="X451" s="635"/>
      <c r="Y451" s="606"/>
      <c r="Z451" s="635"/>
      <c r="AA451" s="635"/>
      <c r="AB451" s="607">
        <v>0</v>
      </c>
      <c r="AC451" s="607"/>
      <c r="AD451" s="607"/>
      <c r="AE451" s="607"/>
      <c r="AF451" s="265">
        <v>1</v>
      </c>
      <c r="AG451" s="1773" t="s">
        <v>1119</v>
      </c>
      <c r="AH451" s="267" t="s">
        <v>40</v>
      </c>
      <c r="AI451" s="268">
        <v>100</v>
      </c>
      <c r="AJ451" s="268">
        <v>0</v>
      </c>
      <c r="AK451" s="269">
        <v>43101</v>
      </c>
      <c r="AL451" s="269">
        <v>43465</v>
      </c>
      <c r="AM451" s="1639">
        <v>0</v>
      </c>
      <c r="AN451" s="1639">
        <v>0</v>
      </c>
      <c r="AO451" s="270" t="s">
        <v>1048</v>
      </c>
    </row>
    <row r="452" spans="1:41" s="1117" customFormat="1" ht="35.1" customHeight="1" thickBot="1" x14ac:dyDescent="0.3">
      <c r="A452" s="1402" t="s">
        <v>1041</v>
      </c>
      <c r="B452" s="1403" t="s">
        <v>1042</v>
      </c>
      <c r="C452" s="1404" t="s">
        <v>1063</v>
      </c>
      <c r="D452" s="305">
        <v>362</v>
      </c>
      <c r="E452" s="1405" t="s">
        <v>1120</v>
      </c>
      <c r="F452" s="1405" t="s">
        <v>1121</v>
      </c>
      <c r="G452" s="847">
        <v>0</v>
      </c>
      <c r="H452" s="847" t="s">
        <v>38</v>
      </c>
      <c r="I452" s="847">
        <v>1</v>
      </c>
      <c r="J452" s="308">
        <v>0.33</v>
      </c>
      <c r="K452" s="603">
        <v>0</v>
      </c>
      <c r="L452" s="1406">
        <v>140000000</v>
      </c>
      <c r="M452" s="1407">
        <v>0</v>
      </c>
      <c r="N452" s="1407">
        <v>0</v>
      </c>
      <c r="O452" s="1408"/>
      <c r="P452" s="1407">
        <v>0</v>
      </c>
      <c r="Q452" s="1408"/>
      <c r="R452" s="1408"/>
      <c r="S452" s="1409">
        <v>0</v>
      </c>
      <c r="T452" s="603"/>
      <c r="U452" s="605"/>
      <c r="V452" s="606"/>
      <c r="W452" s="606"/>
      <c r="X452" s="635"/>
      <c r="Y452" s="606"/>
      <c r="Z452" s="635"/>
      <c r="AA452" s="635"/>
      <c r="AB452" s="607">
        <v>0</v>
      </c>
      <c r="AC452" s="607"/>
      <c r="AD452" s="607"/>
      <c r="AE452" s="607"/>
      <c r="AF452" s="265">
        <v>1</v>
      </c>
      <c r="AG452" s="1727" t="s">
        <v>1122</v>
      </c>
      <c r="AH452" s="267" t="s">
        <v>412</v>
      </c>
      <c r="AI452" s="268">
        <v>1</v>
      </c>
      <c r="AJ452" s="268">
        <v>1</v>
      </c>
      <c r="AK452" s="269">
        <v>43101</v>
      </c>
      <c r="AL452" s="269">
        <v>43465</v>
      </c>
      <c r="AM452" s="1639">
        <v>0</v>
      </c>
      <c r="AN452" s="1639">
        <v>0</v>
      </c>
      <c r="AO452" s="178" t="s">
        <v>1048</v>
      </c>
    </row>
    <row r="453" spans="1:41" s="1117" customFormat="1" ht="35.1" customHeight="1" x14ac:dyDescent="0.2">
      <c r="A453" s="1332" t="s">
        <v>1041</v>
      </c>
      <c r="B453" s="1333" t="s">
        <v>1042</v>
      </c>
      <c r="C453" s="1381" t="s">
        <v>1063</v>
      </c>
      <c r="D453" s="33">
        <v>363</v>
      </c>
      <c r="E453" s="1335" t="s">
        <v>1123</v>
      </c>
      <c r="F453" s="1335" t="s">
        <v>923</v>
      </c>
      <c r="G453" s="881">
        <v>75</v>
      </c>
      <c r="H453" s="881" t="s">
        <v>38</v>
      </c>
      <c r="I453" s="881">
        <v>45</v>
      </c>
      <c r="J453" s="37">
        <v>10</v>
      </c>
      <c r="K453" s="38">
        <f>+L453+M453+N453+O453+P453+Q453+R453+S453</f>
        <v>304954108</v>
      </c>
      <c r="L453" s="1020">
        <v>304954108</v>
      </c>
      <c r="M453" s="1294"/>
      <c r="N453" s="1294"/>
      <c r="O453" s="1294"/>
      <c r="P453" s="1294"/>
      <c r="Q453" s="1294"/>
      <c r="R453" s="1294"/>
      <c r="S453" s="1339"/>
      <c r="T453" s="38">
        <f>+U453+V453+W453+X453+Y453+Z453+AA453+AB453</f>
        <v>301623779</v>
      </c>
      <c r="U453" s="279">
        <v>301623779</v>
      </c>
      <c r="V453" s="279"/>
      <c r="W453" s="279"/>
      <c r="X453" s="279"/>
      <c r="Y453" s="279"/>
      <c r="Z453" s="279"/>
      <c r="AA453" s="279"/>
      <c r="AB453" s="279"/>
      <c r="AC453" s="279"/>
      <c r="AD453" s="279"/>
      <c r="AE453" s="280"/>
      <c r="AF453" s="1340">
        <v>1</v>
      </c>
      <c r="AG453" s="1794" t="s">
        <v>1124</v>
      </c>
      <c r="AH453" s="314" t="s">
        <v>40</v>
      </c>
      <c r="AI453" s="583">
        <v>100</v>
      </c>
      <c r="AJ453" s="583">
        <v>100</v>
      </c>
      <c r="AK453" s="47">
        <v>43101</v>
      </c>
      <c r="AL453" s="47">
        <v>43465</v>
      </c>
      <c r="AM453" s="1694">
        <v>92767467</v>
      </c>
      <c r="AN453" s="1694">
        <v>92760579</v>
      </c>
      <c r="AO453" s="48" t="s">
        <v>1048</v>
      </c>
    </row>
    <row r="454" spans="1:41" s="1413" customFormat="1" ht="35.1" customHeight="1" thickBot="1" x14ac:dyDescent="0.3">
      <c r="A454" s="1344" t="s">
        <v>1041</v>
      </c>
      <c r="B454" s="1345" t="s">
        <v>1042</v>
      </c>
      <c r="C454" s="1382" t="s">
        <v>1063</v>
      </c>
      <c r="D454" s="461">
        <v>363</v>
      </c>
      <c r="E454" s="1347" t="s">
        <v>1123</v>
      </c>
      <c r="F454" s="1347" t="s">
        <v>923</v>
      </c>
      <c r="G454" s="919">
        <v>75</v>
      </c>
      <c r="H454" s="919" t="s">
        <v>38</v>
      </c>
      <c r="I454" s="919">
        <v>45</v>
      </c>
      <c r="J454" s="594">
        <v>10</v>
      </c>
      <c r="K454" s="76">
        <f>+L454+M454+N454+O454+P454+Q454+R454+S454</f>
        <v>0</v>
      </c>
      <c r="L454" s="1410">
        <v>0</v>
      </c>
      <c r="M454" s="1411">
        <v>0</v>
      </c>
      <c r="N454" s="1411">
        <v>0</v>
      </c>
      <c r="O454" s="1412"/>
      <c r="P454" s="1411">
        <v>0</v>
      </c>
      <c r="Q454" s="1412"/>
      <c r="R454" s="1412"/>
      <c r="S454" s="753">
        <v>0</v>
      </c>
      <c r="T454" s="76">
        <f t="shared" ref="T454:T477" si="45">+U454+V454+W454+X454+Y454+Z454+AA454+AB454</f>
        <v>0</v>
      </c>
      <c r="U454" s="77"/>
      <c r="V454" s="78"/>
      <c r="W454" s="78"/>
      <c r="X454" s="466"/>
      <c r="Y454" s="78"/>
      <c r="Z454" s="466"/>
      <c r="AA454" s="466"/>
      <c r="AB454" s="79"/>
      <c r="AC454" s="79"/>
      <c r="AD454" s="79"/>
      <c r="AE454" s="79"/>
      <c r="AF454" s="1348">
        <v>2</v>
      </c>
      <c r="AG454" s="1797" t="s">
        <v>1125</v>
      </c>
      <c r="AH454" s="469" t="s">
        <v>53</v>
      </c>
      <c r="AI454" s="470">
        <v>1</v>
      </c>
      <c r="AJ454" s="470">
        <v>1</v>
      </c>
      <c r="AK454" s="756">
        <v>43101</v>
      </c>
      <c r="AL454" s="756">
        <v>43465</v>
      </c>
      <c r="AM454" s="1695">
        <v>212186641</v>
      </c>
      <c r="AN454" s="1695">
        <v>208863200</v>
      </c>
      <c r="AO454" s="472" t="s">
        <v>1048</v>
      </c>
    </row>
    <row r="455" spans="1:41" s="1117" customFormat="1" ht="35.1" customHeight="1" x14ac:dyDescent="0.25">
      <c r="A455" s="1414" t="s">
        <v>1041</v>
      </c>
      <c r="B455" s="1318" t="s">
        <v>1042</v>
      </c>
      <c r="C455" s="1349" t="s">
        <v>1063</v>
      </c>
      <c r="D455" s="434">
        <v>364</v>
      </c>
      <c r="E455" s="967" t="s">
        <v>1126</v>
      </c>
      <c r="F455" s="967" t="s">
        <v>1127</v>
      </c>
      <c r="G455" s="994">
        <v>4</v>
      </c>
      <c r="H455" s="994" t="s">
        <v>38</v>
      </c>
      <c r="I455" s="994">
        <v>8</v>
      </c>
      <c r="J455" s="551">
        <v>2</v>
      </c>
      <c r="K455" s="439">
        <f>+L455+M455+N455+O455+P455+Q455+R455+S455</f>
        <v>44000000</v>
      </c>
      <c r="L455" s="39">
        <v>44000000</v>
      </c>
      <c r="M455" s="40"/>
      <c r="N455" s="40"/>
      <c r="O455" s="40"/>
      <c r="P455" s="40"/>
      <c r="Q455" s="40"/>
      <c r="R455" s="40"/>
      <c r="S455" s="40"/>
      <c r="T455" s="439">
        <f t="shared" si="45"/>
        <v>25000000</v>
      </c>
      <c r="U455" s="440">
        <v>25000000</v>
      </c>
      <c r="V455" s="441"/>
      <c r="W455" s="441"/>
      <c r="X455" s="442"/>
      <c r="Y455" s="441"/>
      <c r="Z455" s="442"/>
      <c r="AA455" s="442"/>
      <c r="AB455" s="443"/>
      <c r="AC455" s="443"/>
      <c r="AD455" s="443"/>
      <c r="AE455" s="443"/>
      <c r="AF455" s="554">
        <v>1</v>
      </c>
      <c r="AG455" s="155" t="s">
        <v>1128</v>
      </c>
      <c r="AH455" s="446" t="s">
        <v>53</v>
      </c>
      <c r="AI455" s="447">
        <v>2</v>
      </c>
      <c r="AJ455" s="447">
        <v>1</v>
      </c>
      <c r="AK455" s="448">
        <v>43101</v>
      </c>
      <c r="AL455" s="448">
        <v>43465</v>
      </c>
      <c r="AM455" s="1636">
        <v>25000000</v>
      </c>
      <c r="AN455" s="1636">
        <v>25000000</v>
      </c>
      <c r="AO455" s="48" t="s">
        <v>1048</v>
      </c>
    </row>
    <row r="456" spans="1:41" s="1117" customFormat="1" ht="35.1" customHeight="1" thickBot="1" x14ac:dyDescent="0.3">
      <c r="A456" s="1415" t="s">
        <v>1041</v>
      </c>
      <c r="B456" s="1324" t="s">
        <v>1042</v>
      </c>
      <c r="C456" s="1350" t="s">
        <v>1063</v>
      </c>
      <c r="D456" s="55">
        <v>364</v>
      </c>
      <c r="E456" s="937" t="s">
        <v>1129</v>
      </c>
      <c r="F456" s="1326" t="s">
        <v>1130</v>
      </c>
      <c r="G456" s="896">
        <v>0</v>
      </c>
      <c r="H456" s="896" t="s">
        <v>38</v>
      </c>
      <c r="I456" s="896">
        <v>1</v>
      </c>
      <c r="J456" s="59">
        <v>0.1</v>
      </c>
      <c r="K456" s="60">
        <f>+L456+M456+N456+O456+P456+Q456+R456+S456</f>
        <v>0</v>
      </c>
      <c r="L456" s="1327">
        <v>0</v>
      </c>
      <c r="M456" s="1328">
        <v>0</v>
      </c>
      <c r="N456" s="1328">
        <v>0</v>
      </c>
      <c r="O456" s="1329"/>
      <c r="P456" s="1328">
        <v>0</v>
      </c>
      <c r="Q456" s="1329"/>
      <c r="R456" s="1329"/>
      <c r="S456" s="1330">
        <v>0</v>
      </c>
      <c r="T456" s="60">
        <f t="shared" si="45"/>
        <v>0</v>
      </c>
      <c r="U456" s="61">
        <v>0</v>
      </c>
      <c r="V456" s="62">
        <v>0</v>
      </c>
      <c r="W456" s="62">
        <v>0</v>
      </c>
      <c r="X456" s="453"/>
      <c r="Y456" s="62">
        <v>0</v>
      </c>
      <c r="Z456" s="453"/>
      <c r="AA456" s="453"/>
      <c r="AB456" s="63">
        <v>0</v>
      </c>
      <c r="AC456" s="63"/>
      <c r="AD456" s="63"/>
      <c r="AE456" s="63"/>
      <c r="AF456" s="554">
        <v>2</v>
      </c>
      <c r="AG456" s="155" t="s">
        <v>1131</v>
      </c>
      <c r="AH456" s="446" t="s">
        <v>53</v>
      </c>
      <c r="AI456" s="447">
        <v>1</v>
      </c>
      <c r="AJ456" s="447">
        <v>1</v>
      </c>
      <c r="AK456" s="556">
        <v>43101</v>
      </c>
      <c r="AL456" s="556">
        <v>43465</v>
      </c>
      <c r="AM456" s="1636">
        <v>2500000</v>
      </c>
      <c r="AN456" s="1636"/>
      <c r="AO456" s="472" t="s">
        <v>1048</v>
      </c>
    </row>
    <row r="457" spans="1:41" ht="35.1" customHeight="1" thickBot="1" x14ac:dyDescent="0.3">
      <c r="A457" s="1357" t="s">
        <v>1041</v>
      </c>
      <c r="B457" s="1358" t="s">
        <v>1042</v>
      </c>
      <c r="C457" s="1359" t="s">
        <v>1063</v>
      </c>
      <c r="D457" s="163">
        <v>366</v>
      </c>
      <c r="E457" s="1360" t="s">
        <v>1132</v>
      </c>
      <c r="F457" s="1360" t="s">
        <v>1133</v>
      </c>
      <c r="G457" s="838">
        <v>0</v>
      </c>
      <c r="H457" s="838" t="s">
        <v>38</v>
      </c>
      <c r="I457" s="838">
        <v>1</v>
      </c>
      <c r="J457" s="522">
        <v>1</v>
      </c>
      <c r="K457" s="167">
        <f>+L457+M457+N457+O457+P457+Q457+R457+S457</f>
        <v>0</v>
      </c>
      <c r="L457" s="182">
        <v>0</v>
      </c>
      <c r="M457" s="183">
        <v>0</v>
      </c>
      <c r="N457" s="183">
        <v>0</v>
      </c>
      <c r="O457" s="427"/>
      <c r="P457" s="183">
        <v>0</v>
      </c>
      <c r="Q457" s="427"/>
      <c r="R457" s="427"/>
      <c r="S457" s="523">
        <v>0</v>
      </c>
      <c r="T457" s="167">
        <f t="shared" si="45"/>
        <v>0</v>
      </c>
      <c r="U457" s="182"/>
      <c r="V457" s="183"/>
      <c r="W457" s="183"/>
      <c r="X457" s="427"/>
      <c r="Y457" s="183"/>
      <c r="Z457" s="427"/>
      <c r="AA457" s="427"/>
      <c r="AB457" s="185"/>
      <c r="AC457" s="185"/>
      <c r="AD457" s="185"/>
      <c r="AE457" s="185"/>
      <c r="AF457" s="609">
        <v>1</v>
      </c>
      <c r="AG457" s="1745" t="s">
        <v>1134</v>
      </c>
      <c r="AH457" s="560" t="s">
        <v>53</v>
      </c>
      <c r="AI457" s="560">
        <v>2</v>
      </c>
      <c r="AJ457" s="560">
        <v>0</v>
      </c>
      <c r="AK457" s="1033">
        <v>43101</v>
      </c>
      <c r="AL457" s="1033">
        <v>43465</v>
      </c>
      <c r="AM457" s="1649">
        <v>0</v>
      </c>
      <c r="AN457" s="1650">
        <v>0</v>
      </c>
      <c r="AO457" s="178" t="s">
        <v>42</v>
      </c>
    </row>
    <row r="458" spans="1:41" ht="35.1" customHeight="1" thickBot="1" x14ac:dyDescent="0.3">
      <c r="A458" s="1357" t="s">
        <v>1041</v>
      </c>
      <c r="B458" s="1358" t="s">
        <v>1042</v>
      </c>
      <c r="C458" s="1359" t="s">
        <v>1063</v>
      </c>
      <c r="D458" s="163">
        <v>367</v>
      </c>
      <c r="E458" s="1360" t="s">
        <v>1135</v>
      </c>
      <c r="F458" s="1360" t="s">
        <v>1136</v>
      </c>
      <c r="G458" s="838">
        <v>0</v>
      </c>
      <c r="H458" s="838" t="s">
        <v>38</v>
      </c>
      <c r="I458" s="838">
        <v>1</v>
      </c>
      <c r="J458" s="522">
        <v>0.5</v>
      </c>
      <c r="K458" s="167">
        <f>+L458+M458+N458+O458+P458+Q458+R458+S458</f>
        <v>0</v>
      </c>
      <c r="L458" s="182">
        <v>0</v>
      </c>
      <c r="M458" s="183">
        <v>0</v>
      </c>
      <c r="N458" s="183">
        <v>0</v>
      </c>
      <c r="O458" s="427"/>
      <c r="P458" s="183">
        <v>0</v>
      </c>
      <c r="Q458" s="427"/>
      <c r="R458" s="427"/>
      <c r="S458" s="523">
        <v>0</v>
      </c>
      <c r="T458" s="167">
        <f t="shared" si="45"/>
        <v>0</v>
      </c>
      <c r="U458" s="182"/>
      <c r="V458" s="183"/>
      <c r="W458" s="183"/>
      <c r="X458" s="427"/>
      <c r="Y458" s="183"/>
      <c r="Z458" s="427"/>
      <c r="AA458" s="427"/>
      <c r="AB458" s="185"/>
      <c r="AC458" s="185"/>
      <c r="AD458" s="185"/>
      <c r="AE458" s="185"/>
      <c r="AF458" s="609">
        <v>1</v>
      </c>
      <c r="AG458" s="1745" t="s">
        <v>1137</v>
      </c>
      <c r="AH458" s="560" t="s">
        <v>40</v>
      </c>
      <c r="AI458" s="560">
        <v>10</v>
      </c>
      <c r="AJ458" s="560">
        <v>0</v>
      </c>
      <c r="AK458" s="1033">
        <v>43101</v>
      </c>
      <c r="AL458" s="1033">
        <v>43465</v>
      </c>
      <c r="AM458" s="1649">
        <v>0</v>
      </c>
      <c r="AN458" s="1650">
        <v>0</v>
      </c>
      <c r="AO458" s="178" t="s">
        <v>42</v>
      </c>
    </row>
    <row r="459" spans="1:41" ht="35.1" customHeight="1" thickBot="1" x14ac:dyDescent="0.3">
      <c r="A459" s="1357" t="s">
        <v>1041</v>
      </c>
      <c r="B459" s="1358" t="s">
        <v>1042</v>
      </c>
      <c r="C459" s="1359" t="s">
        <v>1063</v>
      </c>
      <c r="D459" s="163">
        <v>368</v>
      </c>
      <c r="E459" s="1360" t="s">
        <v>1138</v>
      </c>
      <c r="F459" s="1360" t="s">
        <v>1136</v>
      </c>
      <c r="G459" s="838">
        <v>0</v>
      </c>
      <c r="H459" s="838" t="s">
        <v>38</v>
      </c>
      <c r="I459" s="838">
        <v>1</v>
      </c>
      <c r="J459" s="522">
        <v>0.5</v>
      </c>
      <c r="K459" s="167"/>
      <c r="L459" s="182"/>
      <c r="M459" s="183"/>
      <c r="N459" s="183"/>
      <c r="O459" s="427"/>
      <c r="P459" s="183"/>
      <c r="Q459" s="427"/>
      <c r="R459" s="427"/>
      <c r="S459" s="523"/>
      <c r="T459" s="167"/>
      <c r="U459" s="182"/>
      <c r="V459" s="183"/>
      <c r="W459" s="183"/>
      <c r="X459" s="427"/>
      <c r="Y459" s="183"/>
      <c r="Z459" s="427"/>
      <c r="AA459" s="427"/>
      <c r="AB459" s="185"/>
      <c r="AC459" s="185"/>
      <c r="AD459" s="185"/>
      <c r="AE459" s="185"/>
      <c r="AF459" s="609"/>
      <c r="AG459" s="1745"/>
      <c r="AH459" s="560"/>
      <c r="AI459" s="560"/>
      <c r="AJ459" s="560"/>
      <c r="AK459" s="1033"/>
      <c r="AL459" s="1033"/>
      <c r="AM459" s="1650"/>
      <c r="AN459" s="1650"/>
      <c r="AO459" s="178" t="s">
        <v>42</v>
      </c>
    </row>
    <row r="460" spans="1:41" ht="35.1" customHeight="1" x14ac:dyDescent="0.25">
      <c r="A460" s="1416" t="s">
        <v>1041</v>
      </c>
      <c r="B460" s="1366" t="s">
        <v>1042</v>
      </c>
      <c r="C460" s="1417" t="s">
        <v>1139</v>
      </c>
      <c r="D460" s="33">
        <v>369</v>
      </c>
      <c r="E460" s="1335" t="s">
        <v>1140</v>
      </c>
      <c r="F460" s="1418" t="s">
        <v>1141</v>
      </c>
      <c r="G460" s="881">
        <v>4</v>
      </c>
      <c r="H460" s="881" t="s">
        <v>38</v>
      </c>
      <c r="I460" s="881">
        <v>4</v>
      </c>
      <c r="J460" s="37">
        <v>1</v>
      </c>
      <c r="K460" s="38">
        <f>+L460+M460+N460+O460+P460+Q460+R460+S460</f>
        <v>15000000</v>
      </c>
      <c r="L460" s="41">
        <v>15000000</v>
      </c>
      <c r="M460" s="42"/>
      <c r="N460" s="42"/>
      <c r="O460" s="719"/>
      <c r="P460" s="42"/>
      <c r="Q460" s="719"/>
      <c r="R460" s="719"/>
      <c r="S460" s="43"/>
      <c r="T460" s="38">
        <f t="shared" si="45"/>
        <v>15000000</v>
      </c>
      <c r="U460" s="41">
        <v>15000000</v>
      </c>
      <c r="V460" s="42"/>
      <c r="W460" s="42"/>
      <c r="X460" s="719"/>
      <c r="Y460" s="42"/>
      <c r="Z460" s="719"/>
      <c r="AA460" s="719"/>
      <c r="AB460" s="443"/>
      <c r="AC460" s="443"/>
      <c r="AD460" s="443"/>
      <c r="AE460" s="443"/>
      <c r="AF460" s="315">
        <v>1</v>
      </c>
      <c r="AG460" s="1735" t="s">
        <v>1142</v>
      </c>
      <c r="AH460" s="314" t="s">
        <v>57</v>
      </c>
      <c r="AI460" s="724">
        <v>1</v>
      </c>
      <c r="AJ460" s="724">
        <v>1</v>
      </c>
      <c r="AK460" s="317">
        <v>43101</v>
      </c>
      <c r="AL460" s="317">
        <v>43465</v>
      </c>
      <c r="AM460" s="1642">
        <v>15000000</v>
      </c>
      <c r="AN460" s="1642">
        <v>15000000</v>
      </c>
      <c r="AO460" s="48" t="s">
        <v>1143</v>
      </c>
    </row>
    <row r="461" spans="1:41" ht="35.1" customHeight="1" thickBot="1" x14ac:dyDescent="0.3">
      <c r="A461" s="1419" t="s">
        <v>1041</v>
      </c>
      <c r="B461" s="1420" t="s">
        <v>1042</v>
      </c>
      <c r="C461" s="1421" t="s">
        <v>1139</v>
      </c>
      <c r="D461" s="72">
        <v>369</v>
      </c>
      <c r="E461" s="1356" t="s">
        <v>1140</v>
      </c>
      <c r="F461" s="1422" t="s">
        <v>1141</v>
      </c>
      <c r="G461" s="825">
        <v>4</v>
      </c>
      <c r="H461" s="825" t="s">
        <v>38</v>
      </c>
      <c r="I461" s="825">
        <v>4</v>
      </c>
      <c r="J461" s="1121">
        <v>1</v>
      </c>
      <c r="K461" s="827">
        <f t="shared" ref="K461:K463" si="46">+L461+M461+N461+O461+P461+Q461+R461+S461</f>
        <v>0</v>
      </c>
      <c r="L461" s="80">
        <v>0</v>
      </c>
      <c r="M461" s="81">
        <v>0</v>
      </c>
      <c r="N461" s="81">
        <v>0</v>
      </c>
      <c r="O461" s="1423"/>
      <c r="P461" s="81">
        <v>0</v>
      </c>
      <c r="Q461" s="1423"/>
      <c r="R461" s="1423"/>
      <c r="S461" s="82">
        <v>0</v>
      </c>
      <c r="T461" s="260">
        <f t="shared" si="45"/>
        <v>0</v>
      </c>
      <c r="U461" s="80">
        <v>0</v>
      </c>
      <c r="V461" s="81">
        <v>0</v>
      </c>
      <c r="W461" s="81">
        <v>0</v>
      </c>
      <c r="X461" s="1423"/>
      <c r="Y461" s="81">
        <v>0</v>
      </c>
      <c r="Z461" s="1423"/>
      <c r="AA461" s="1423"/>
      <c r="AB461" s="82">
        <v>0</v>
      </c>
      <c r="AC461" s="82"/>
      <c r="AD461" s="82"/>
      <c r="AE461" s="82"/>
      <c r="AF461" s="947">
        <v>2</v>
      </c>
      <c r="AG461" s="201" t="s">
        <v>1144</v>
      </c>
      <c r="AH461" s="832" t="s">
        <v>40</v>
      </c>
      <c r="AI461" s="833">
        <v>100</v>
      </c>
      <c r="AJ461" s="833">
        <v>100</v>
      </c>
      <c r="AK461" s="948">
        <v>43101</v>
      </c>
      <c r="AL461" s="948">
        <v>43465</v>
      </c>
      <c r="AM461" s="1637">
        <v>0</v>
      </c>
      <c r="AN461" s="1637">
        <v>0</v>
      </c>
      <c r="AO461" s="87" t="s">
        <v>1143</v>
      </c>
    </row>
    <row r="462" spans="1:41" ht="35.1" customHeight="1" x14ac:dyDescent="0.25">
      <c r="A462" s="1416" t="s">
        <v>1041</v>
      </c>
      <c r="B462" s="1366" t="s">
        <v>1042</v>
      </c>
      <c r="C462" s="1417" t="s">
        <v>1139</v>
      </c>
      <c r="D462" s="33">
        <v>370</v>
      </c>
      <c r="E462" s="1335" t="s">
        <v>1145</v>
      </c>
      <c r="F462" s="1418" t="s">
        <v>1146</v>
      </c>
      <c r="G462" s="881">
        <v>20</v>
      </c>
      <c r="H462" s="881" t="s">
        <v>38</v>
      </c>
      <c r="I462" s="881">
        <v>160</v>
      </c>
      <c r="J462" s="37">
        <v>40</v>
      </c>
      <c r="K462" s="38">
        <f>+L462+M462+N462+O462+P462+Q462+R462+S462</f>
        <v>42230000</v>
      </c>
      <c r="L462" s="41">
        <v>42230000</v>
      </c>
      <c r="M462" s="42"/>
      <c r="N462" s="42"/>
      <c r="O462" s="719"/>
      <c r="P462" s="42"/>
      <c r="Q462" s="719"/>
      <c r="R462" s="719"/>
      <c r="S462" s="43"/>
      <c r="T462" s="38">
        <f t="shared" si="45"/>
        <v>42230000</v>
      </c>
      <c r="U462" s="41">
        <v>42230000</v>
      </c>
      <c r="V462" s="42"/>
      <c r="W462" s="42"/>
      <c r="X462" s="719"/>
      <c r="Y462" s="42"/>
      <c r="Z462" s="719"/>
      <c r="AA462" s="719"/>
      <c r="AB462" s="43"/>
      <c r="AC462" s="43"/>
      <c r="AD462" s="43"/>
      <c r="AE462" s="43"/>
      <c r="AF462" s="315">
        <v>1</v>
      </c>
      <c r="AG462" s="1801" t="s">
        <v>1147</v>
      </c>
      <c r="AH462" s="1424" t="s">
        <v>40</v>
      </c>
      <c r="AI462" s="583">
        <v>100</v>
      </c>
      <c r="AJ462" s="583">
        <v>100</v>
      </c>
      <c r="AK462" s="1425">
        <v>43125</v>
      </c>
      <c r="AL462" s="1425">
        <v>43305</v>
      </c>
      <c r="AM462" s="1642">
        <v>33480000</v>
      </c>
      <c r="AN462" s="1642">
        <v>33480000</v>
      </c>
      <c r="AO462" s="48" t="s">
        <v>1143</v>
      </c>
    </row>
    <row r="463" spans="1:41" ht="34.5" customHeight="1" thickBot="1" x14ac:dyDescent="0.3">
      <c r="A463" s="1376" t="s">
        <v>1041</v>
      </c>
      <c r="B463" s="1377" t="s">
        <v>1042</v>
      </c>
      <c r="C463" s="1426" t="s">
        <v>1139</v>
      </c>
      <c r="D463" s="461">
        <v>370</v>
      </c>
      <c r="E463" s="1347" t="s">
        <v>1145</v>
      </c>
      <c r="F463" s="1379" t="s">
        <v>1146</v>
      </c>
      <c r="G463" s="919">
        <v>20</v>
      </c>
      <c r="H463" s="919" t="s">
        <v>38</v>
      </c>
      <c r="I463" s="919">
        <v>160</v>
      </c>
      <c r="J463" s="594">
        <v>40</v>
      </c>
      <c r="K463" s="76">
        <f t="shared" si="46"/>
        <v>0</v>
      </c>
      <c r="L463" s="77">
        <v>0</v>
      </c>
      <c r="M463" s="78">
        <v>0</v>
      </c>
      <c r="N463" s="78">
        <v>0</v>
      </c>
      <c r="O463" s="466"/>
      <c r="P463" s="78">
        <v>0</v>
      </c>
      <c r="Q463" s="466"/>
      <c r="R463" s="466"/>
      <c r="S463" s="79">
        <v>0</v>
      </c>
      <c r="T463" s="76">
        <f t="shared" si="45"/>
        <v>0</v>
      </c>
      <c r="U463" s="77"/>
      <c r="V463" s="78"/>
      <c r="W463" s="78"/>
      <c r="X463" s="466"/>
      <c r="Y463" s="78"/>
      <c r="Z463" s="466"/>
      <c r="AA463" s="466"/>
      <c r="AB463" s="79"/>
      <c r="AC463" s="79"/>
      <c r="AD463" s="79"/>
      <c r="AE463" s="79"/>
      <c r="AF463" s="595">
        <v>2</v>
      </c>
      <c r="AG463" s="623" t="s">
        <v>1148</v>
      </c>
      <c r="AH463" s="469" t="s">
        <v>40</v>
      </c>
      <c r="AI463" s="470">
        <v>100</v>
      </c>
      <c r="AJ463" s="470">
        <v>100</v>
      </c>
      <c r="AK463" s="471">
        <v>43119</v>
      </c>
      <c r="AL463" s="471">
        <v>43452</v>
      </c>
      <c r="AM463" s="1648">
        <v>8750000</v>
      </c>
      <c r="AN463" s="1648">
        <v>8750000</v>
      </c>
      <c r="AO463" s="472" t="s">
        <v>1143</v>
      </c>
    </row>
    <row r="464" spans="1:41" ht="35.1" customHeight="1" thickBot="1" x14ac:dyDescent="0.3">
      <c r="A464" s="1357" t="s">
        <v>1041</v>
      </c>
      <c r="B464" s="1358" t="s">
        <v>1042</v>
      </c>
      <c r="C464" s="1427" t="s">
        <v>1139</v>
      </c>
      <c r="D464" s="163">
        <v>371</v>
      </c>
      <c r="E464" s="1401" t="s">
        <v>1149</v>
      </c>
      <c r="F464" s="1360" t="s">
        <v>1150</v>
      </c>
      <c r="G464" s="838">
        <v>23000</v>
      </c>
      <c r="H464" s="838" t="s">
        <v>38</v>
      </c>
      <c r="I464" s="838">
        <v>3000</v>
      </c>
      <c r="J464" s="166">
        <v>750</v>
      </c>
      <c r="K464" s="167">
        <f>+L464+M464+N464+O464+P464+Q464+R464+S464</f>
        <v>62460000</v>
      </c>
      <c r="L464" s="655">
        <v>62460000</v>
      </c>
      <c r="M464" s="739"/>
      <c r="N464" s="739"/>
      <c r="O464" s="739"/>
      <c r="P464" s="739"/>
      <c r="Q464" s="739"/>
      <c r="R464" s="739"/>
      <c r="S464" s="739"/>
      <c r="T464" s="167">
        <f t="shared" si="45"/>
        <v>62460000</v>
      </c>
      <c r="U464" s="182">
        <v>62460000</v>
      </c>
      <c r="V464" s="183"/>
      <c r="W464" s="183"/>
      <c r="X464" s="733"/>
      <c r="Y464" s="183"/>
      <c r="Z464" s="733"/>
      <c r="AA464" s="733"/>
      <c r="AB464" s="185"/>
      <c r="AC464" s="185"/>
      <c r="AD464" s="185"/>
      <c r="AE464" s="185"/>
      <c r="AF464" s="176">
        <v>1</v>
      </c>
      <c r="AG464" s="103" t="s">
        <v>1151</v>
      </c>
      <c r="AH464" s="175" t="s">
        <v>40</v>
      </c>
      <c r="AI464" s="429">
        <v>100</v>
      </c>
      <c r="AJ464" s="429">
        <v>100</v>
      </c>
      <c r="AK464" s="1428">
        <v>43116</v>
      </c>
      <c r="AL464" s="1428">
        <v>43449</v>
      </c>
      <c r="AM464" s="1634">
        <v>62460000</v>
      </c>
      <c r="AN464" s="1634">
        <v>62460000</v>
      </c>
      <c r="AO464" s="178" t="s">
        <v>1143</v>
      </c>
    </row>
    <row r="465" spans="1:41" ht="35.1" customHeight="1" x14ac:dyDescent="0.25">
      <c r="A465" s="1391" t="s">
        <v>1041</v>
      </c>
      <c r="B465" s="1392" t="s">
        <v>1042</v>
      </c>
      <c r="C465" s="1429" t="s">
        <v>1139</v>
      </c>
      <c r="D465" s="434">
        <v>372</v>
      </c>
      <c r="E465" s="967" t="s">
        <v>1152</v>
      </c>
      <c r="F465" s="1394" t="s">
        <v>1153</v>
      </c>
      <c r="G465" s="994">
        <v>6790</v>
      </c>
      <c r="H465" s="994" t="s">
        <v>38</v>
      </c>
      <c r="I465" s="994">
        <v>3290</v>
      </c>
      <c r="J465" s="551">
        <v>822</v>
      </c>
      <c r="K465" s="439">
        <f>+L465+M465+N465+O465+P465+Q465+R465+S465</f>
        <v>113858000</v>
      </c>
      <c r="L465" s="440">
        <v>113858000</v>
      </c>
      <c r="M465" s="441"/>
      <c r="N465" s="441"/>
      <c r="O465" s="442"/>
      <c r="P465" s="441"/>
      <c r="Q465" s="442"/>
      <c r="R465" s="442"/>
      <c r="S465" s="443"/>
      <c r="T465" s="439">
        <f t="shared" si="45"/>
        <v>113858000</v>
      </c>
      <c r="U465" s="414">
        <v>113858000</v>
      </c>
      <c r="V465" s="414"/>
      <c r="W465" s="414"/>
      <c r="X465" s="414"/>
      <c r="Y465" s="414"/>
      <c r="Z465" s="414"/>
      <c r="AA465" s="414"/>
      <c r="AB465" s="414"/>
      <c r="AC465" s="443"/>
      <c r="AD465" s="443"/>
      <c r="AE465" s="443"/>
      <c r="AF465" s="1430">
        <v>1</v>
      </c>
      <c r="AG465" s="155" t="s">
        <v>1154</v>
      </c>
      <c r="AH465" s="1431" t="s">
        <v>40</v>
      </c>
      <c r="AI465" s="1430">
        <v>100</v>
      </c>
      <c r="AJ465" s="1430">
        <v>100</v>
      </c>
      <c r="AK465" s="1432">
        <v>43116</v>
      </c>
      <c r="AL465" s="1432">
        <v>43449</v>
      </c>
      <c r="AM465" s="1696">
        <v>85298000</v>
      </c>
      <c r="AN465" s="1696">
        <v>85298000</v>
      </c>
      <c r="AO465" s="449" t="s">
        <v>1143</v>
      </c>
    </row>
    <row r="466" spans="1:41" ht="35.1" customHeight="1" thickBot="1" x14ac:dyDescent="0.3">
      <c r="A466" s="1372" t="s">
        <v>1041</v>
      </c>
      <c r="B466" s="1373" t="s">
        <v>1042</v>
      </c>
      <c r="C466" s="1433" t="s">
        <v>1139</v>
      </c>
      <c r="D466" s="55">
        <v>372</v>
      </c>
      <c r="E466" s="1326" t="s">
        <v>1152</v>
      </c>
      <c r="F466" s="1375" t="s">
        <v>1153</v>
      </c>
      <c r="G466" s="896">
        <v>6791</v>
      </c>
      <c r="H466" s="896" t="s">
        <v>38</v>
      </c>
      <c r="I466" s="896">
        <v>3290</v>
      </c>
      <c r="J466" s="59">
        <v>822</v>
      </c>
      <c r="K466" s="60"/>
      <c r="L466" s="61"/>
      <c r="M466" s="62"/>
      <c r="N466" s="62"/>
      <c r="O466" s="1351"/>
      <c r="P466" s="62"/>
      <c r="Q466" s="1351"/>
      <c r="R466" s="1351"/>
      <c r="S466" s="63"/>
      <c r="T466" s="60">
        <f t="shared" si="45"/>
        <v>0</v>
      </c>
      <c r="U466" s="61"/>
      <c r="V466" s="62"/>
      <c r="W466" s="62"/>
      <c r="X466" s="1351"/>
      <c r="Y466" s="62"/>
      <c r="Z466" s="1351"/>
      <c r="AA466" s="1351"/>
      <c r="AB466" s="63"/>
      <c r="AC466" s="63"/>
      <c r="AD466" s="63"/>
      <c r="AE466" s="63"/>
      <c r="AF466" s="749">
        <v>2</v>
      </c>
      <c r="AG466" s="475" t="s">
        <v>1155</v>
      </c>
      <c r="AH466" s="1434" t="s">
        <v>40</v>
      </c>
      <c r="AI466" s="1135">
        <v>100</v>
      </c>
      <c r="AJ466" s="1135">
        <v>100</v>
      </c>
      <c r="AK466" s="1136">
        <v>43122</v>
      </c>
      <c r="AL466" s="1136">
        <v>43302</v>
      </c>
      <c r="AM466" s="1653">
        <v>28560000</v>
      </c>
      <c r="AN466" s="1653">
        <v>28560000</v>
      </c>
      <c r="AO466" s="68" t="s">
        <v>1143</v>
      </c>
    </row>
    <row r="467" spans="1:41" ht="35.1" customHeight="1" x14ac:dyDescent="0.25">
      <c r="A467" s="1416" t="s">
        <v>1041</v>
      </c>
      <c r="B467" s="1366" t="s">
        <v>1042</v>
      </c>
      <c r="C467" s="1417" t="s">
        <v>1139</v>
      </c>
      <c r="D467" s="33">
        <v>373</v>
      </c>
      <c r="E467" s="1335" t="s">
        <v>1156</v>
      </c>
      <c r="F467" s="1418" t="s">
        <v>1157</v>
      </c>
      <c r="G467" s="881">
        <v>2</v>
      </c>
      <c r="H467" s="881" t="s">
        <v>38</v>
      </c>
      <c r="I467" s="881">
        <v>4</v>
      </c>
      <c r="J467" s="37">
        <v>3</v>
      </c>
      <c r="K467" s="38">
        <f t="shared" ref="K467:K474" si="47">+L467+M467+N467+O467+P467+Q467+R467+S467</f>
        <v>504296800</v>
      </c>
      <c r="L467" s="41">
        <v>504296800</v>
      </c>
      <c r="M467" s="42"/>
      <c r="N467" s="42"/>
      <c r="O467" s="719"/>
      <c r="P467" s="42"/>
      <c r="Q467" s="719"/>
      <c r="R467" s="719"/>
      <c r="S467" s="43"/>
      <c r="T467" s="38">
        <v>504296800</v>
      </c>
      <c r="U467" s="41"/>
      <c r="V467" s="42"/>
      <c r="W467" s="42"/>
      <c r="X467" s="719"/>
      <c r="Y467" s="42"/>
      <c r="Z467" s="719"/>
      <c r="AA467" s="719"/>
      <c r="AB467" s="43"/>
      <c r="AC467" s="43"/>
      <c r="AD467" s="43"/>
      <c r="AE467" s="43"/>
      <c r="AF467" s="315">
        <v>1</v>
      </c>
      <c r="AG467" s="1735" t="s">
        <v>1158</v>
      </c>
      <c r="AH467" s="314" t="s">
        <v>40</v>
      </c>
      <c r="AI467" s="724">
        <v>100</v>
      </c>
      <c r="AJ467" s="724">
        <v>100</v>
      </c>
      <c r="AK467" s="317">
        <v>43125</v>
      </c>
      <c r="AL467" s="317">
        <v>43458</v>
      </c>
      <c r="AM467" s="1642">
        <v>357996800</v>
      </c>
      <c r="AN467" s="1642">
        <v>357996800</v>
      </c>
      <c r="AO467" s="48" t="s">
        <v>1143</v>
      </c>
    </row>
    <row r="468" spans="1:41" ht="35.1" customHeight="1" x14ac:dyDescent="0.25">
      <c r="A468" s="1372" t="s">
        <v>1041</v>
      </c>
      <c r="B468" s="1373" t="s">
        <v>1042</v>
      </c>
      <c r="C468" s="1433" t="s">
        <v>1139</v>
      </c>
      <c r="D468" s="55">
        <v>373</v>
      </c>
      <c r="E468" s="1326" t="s">
        <v>1156</v>
      </c>
      <c r="F468" s="1375" t="s">
        <v>1157</v>
      </c>
      <c r="G468" s="896">
        <v>2</v>
      </c>
      <c r="H468" s="896" t="s">
        <v>38</v>
      </c>
      <c r="I468" s="896">
        <v>4</v>
      </c>
      <c r="J468" s="59">
        <v>3</v>
      </c>
      <c r="K468" s="60">
        <f t="shared" si="47"/>
        <v>0</v>
      </c>
      <c r="L468" s="61">
        <v>0</v>
      </c>
      <c r="M468" s="62">
        <v>0</v>
      </c>
      <c r="N468" s="62">
        <v>0</v>
      </c>
      <c r="O468" s="453"/>
      <c r="P468" s="62">
        <v>0</v>
      </c>
      <c r="Q468" s="453"/>
      <c r="R468" s="453"/>
      <c r="S468" s="63">
        <v>0</v>
      </c>
      <c r="T468" s="60">
        <f t="shared" si="45"/>
        <v>0</v>
      </c>
      <c r="U468" s="61"/>
      <c r="V468" s="62"/>
      <c r="W468" s="62"/>
      <c r="X468" s="453"/>
      <c r="Y468" s="62"/>
      <c r="Z468" s="453"/>
      <c r="AA468" s="453"/>
      <c r="AB468" s="63"/>
      <c r="AC468" s="63"/>
      <c r="AD468" s="63"/>
      <c r="AE468" s="63"/>
      <c r="AF468" s="749">
        <v>2</v>
      </c>
      <c r="AG468" s="475" t="s">
        <v>1159</v>
      </c>
      <c r="AH468" s="456" t="s">
        <v>40</v>
      </c>
      <c r="AI468" s="457">
        <v>100</v>
      </c>
      <c r="AJ468" s="457">
        <v>100</v>
      </c>
      <c r="AK468" s="750">
        <v>43123</v>
      </c>
      <c r="AL468" s="750">
        <v>43456</v>
      </c>
      <c r="AM468" s="1647">
        <v>104720000</v>
      </c>
      <c r="AN468" s="1647">
        <v>104720000</v>
      </c>
      <c r="AO468" s="68" t="s">
        <v>1143</v>
      </c>
    </row>
    <row r="469" spans="1:41" ht="35.1" customHeight="1" thickBot="1" x14ac:dyDescent="0.3">
      <c r="A469" s="1376" t="s">
        <v>1041</v>
      </c>
      <c r="B469" s="1377" t="s">
        <v>1042</v>
      </c>
      <c r="C469" s="1426" t="s">
        <v>1139</v>
      </c>
      <c r="D469" s="461">
        <v>373</v>
      </c>
      <c r="E469" s="1347" t="s">
        <v>1156</v>
      </c>
      <c r="F469" s="1379" t="s">
        <v>1157</v>
      </c>
      <c r="G469" s="919">
        <v>2</v>
      </c>
      <c r="H469" s="919" t="s">
        <v>38</v>
      </c>
      <c r="I469" s="919">
        <v>4</v>
      </c>
      <c r="J469" s="594">
        <v>3</v>
      </c>
      <c r="K469" s="76">
        <f t="shared" si="47"/>
        <v>0</v>
      </c>
      <c r="L469" s="77">
        <v>0</v>
      </c>
      <c r="M469" s="78">
        <v>0</v>
      </c>
      <c r="N469" s="78">
        <v>0</v>
      </c>
      <c r="O469" s="466"/>
      <c r="P469" s="78">
        <v>0</v>
      </c>
      <c r="Q469" s="466"/>
      <c r="R469" s="466"/>
      <c r="S469" s="79">
        <v>0</v>
      </c>
      <c r="T469" s="76">
        <f t="shared" si="45"/>
        <v>0</v>
      </c>
      <c r="U469" s="77"/>
      <c r="V469" s="78"/>
      <c r="W469" s="78"/>
      <c r="X469" s="466"/>
      <c r="Y469" s="78"/>
      <c r="Z469" s="466"/>
      <c r="AA469" s="466"/>
      <c r="AB469" s="79"/>
      <c r="AC469" s="79"/>
      <c r="AD469" s="79"/>
      <c r="AE469" s="79"/>
      <c r="AF469" s="595">
        <v>3</v>
      </c>
      <c r="AG469" s="623" t="s">
        <v>1160</v>
      </c>
      <c r="AH469" s="469" t="s">
        <v>40</v>
      </c>
      <c r="AI469" s="1435">
        <v>100</v>
      </c>
      <c r="AJ469" s="1435">
        <v>100</v>
      </c>
      <c r="AK469" s="756">
        <v>43116</v>
      </c>
      <c r="AL469" s="756">
        <v>43449</v>
      </c>
      <c r="AM469" s="1648">
        <v>41580000</v>
      </c>
      <c r="AN469" s="1648">
        <v>41580000</v>
      </c>
      <c r="AO469" s="472" t="s">
        <v>1143</v>
      </c>
    </row>
    <row r="470" spans="1:41" ht="35.1" customHeight="1" thickBot="1" x14ac:dyDescent="0.3">
      <c r="A470" s="1395" t="s">
        <v>1041</v>
      </c>
      <c r="B470" s="1384" t="s">
        <v>1042</v>
      </c>
      <c r="C470" s="1436" t="s">
        <v>1139</v>
      </c>
      <c r="D470" s="599">
        <v>374</v>
      </c>
      <c r="E470" s="1311" t="s">
        <v>1161</v>
      </c>
      <c r="F470" s="1386" t="s">
        <v>1162</v>
      </c>
      <c r="G470" s="1223">
        <v>0</v>
      </c>
      <c r="H470" s="1223" t="s">
        <v>38</v>
      </c>
      <c r="I470" s="1223">
        <v>1</v>
      </c>
      <c r="J470" s="696">
        <v>1</v>
      </c>
      <c r="K470" s="697">
        <f t="shared" si="47"/>
        <v>0</v>
      </c>
      <c r="L470" s="698">
        <v>0</v>
      </c>
      <c r="M470" s="699">
        <v>0</v>
      </c>
      <c r="N470" s="699">
        <v>0</v>
      </c>
      <c r="O470" s="707"/>
      <c r="P470" s="699">
        <v>0</v>
      </c>
      <c r="Q470" s="707"/>
      <c r="R470" s="707"/>
      <c r="S470" s="701">
        <v>0</v>
      </c>
      <c r="T470" s="697">
        <f t="shared" si="45"/>
        <v>0</v>
      </c>
      <c r="U470" s="698"/>
      <c r="V470" s="699"/>
      <c r="W470" s="699"/>
      <c r="X470" s="707"/>
      <c r="Y470" s="699"/>
      <c r="Z470" s="707"/>
      <c r="AA470" s="707"/>
      <c r="AB470" s="701"/>
      <c r="AC470" s="701"/>
      <c r="AD470" s="701"/>
      <c r="AE470" s="701"/>
      <c r="AF470" s="702"/>
      <c r="AG470" s="251" t="s">
        <v>989</v>
      </c>
      <c r="AH470" s="703"/>
      <c r="AI470" s="704"/>
      <c r="AJ470" s="704"/>
      <c r="AK470" s="705"/>
      <c r="AL470" s="705"/>
      <c r="AM470" s="1635"/>
      <c r="AN470" s="1635"/>
      <c r="AO470" s="684" t="s">
        <v>1143</v>
      </c>
    </row>
    <row r="471" spans="1:41" ht="35.1" customHeight="1" x14ac:dyDescent="0.25">
      <c r="A471" s="1391" t="s">
        <v>1041</v>
      </c>
      <c r="B471" s="1392" t="s">
        <v>1042</v>
      </c>
      <c r="C471" s="1429" t="s">
        <v>1139</v>
      </c>
      <c r="D471" s="55">
        <v>375</v>
      </c>
      <c r="E471" s="967" t="s">
        <v>1163</v>
      </c>
      <c r="F471" s="1394" t="s">
        <v>1164</v>
      </c>
      <c r="G471" s="994">
        <v>0</v>
      </c>
      <c r="H471" s="994" t="s">
        <v>38</v>
      </c>
      <c r="I471" s="994">
        <v>40</v>
      </c>
      <c r="J471" s="551">
        <v>10</v>
      </c>
      <c r="K471" s="439">
        <f>+L471+M471+N471+O471+P471+Q471+R471+S471-58420000</f>
        <v>41580000</v>
      </c>
      <c r="L471" s="440">
        <v>100000000</v>
      </c>
      <c r="M471" s="441">
        <v>0</v>
      </c>
      <c r="N471" s="441">
        <v>0</v>
      </c>
      <c r="O471" s="442"/>
      <c r="P471" s="441">
        <v>0</v>
      </c>
      <c r="Q471" s="442"/>
      <c r="R471" s="442"/>
      <c r="S471" s="443">
        <v>0</v>
      </c>
      <c r="T471" s="439">
        <f t="shared" si="45"/>
        <v>41580000</v>
      </c>
      <c r="U471" s="440">
        <v>41580000</v>
      </c>
      <c r="V471" s="441"/>
      <c r="W471" s="441"/>
      <c r="X471" s="442"/>
      <c r="Y471" s="441"/>
      <c r="Z471" s="442"/>
      <c r="AA471" s="442"/>
      <c r="AB471" s="443"/>
      <c r="AC471" s="443"/>
      <c r="AD471" s="443"/>
      <c r="AE471" s="443"/>
      <c r="AF471" s="554">
        <v>1</v>
      </c>
      <c r="AG471" s="155" t="s">
        <v>1165</v>
      </c>
      <c r="AH471" s="446" t="s">
        <v>40</v>
      </c>
      <c r="AI471" s="1305">
        <v>100</v>
      </c>
      <c r="AJ471" s="1305">
        <v>100</v>
      </c>
      <c r="AK471" s="556">
        <v>43119</v>
      </c>
      <c r="AL471" s="556">
        <v>43452</v>
      </c>
      <c r="AM471" s="1644">
        <v>41580000</v>
      </c>
      <c r="AN471" s="1644">
        <v>41580000</v>
      </c>
      <c r="AO471" s="449" t="s">
        <v>1143</v>
      </c>
    </row>
    <row r="472" spans="1:41" ht="35.1" customHeight="1" x14ac:dyDescent="0.25">
      <c r="A472" s="1372" t="s">
        <v>1041</v>
      </c>
      <c r="B472" s="1373" t="s">
        <v>1042</v>
      </c>
      <c r="C472" s="1433" t="s">
        <v>1139</v>
      </c>
      <c r="D472" s="55">
        <v>375</v>
      </c>
      <c r="E472" s="1326" t="s">
        <v>1163</v>
      </c>
      <c r="F472" s="1375" t="s">
        <v>1164</v>
      </c>
      <c r="G472" s="896">
        <v>0</v>
      </c>
      <c r="H472" s="896" t="s">
        <v>38</v>
      </c>
      <c r="I472" s="896">
        <v>40</v>
      </c>
      <c r="J472" s="59">
        <v>10</v>
      </c>
      <c r="K472" s="60">
        <f t="shared" si="47"/>
        <v>0</v>
      </c>
      <c r="L472" s="61">
        <v>0</v>
      </c>
      <c r="M472" s="62">
        <v>0</v>
      </c>
      <c r="N472" s="62">
        <v>0</v>
      </c>
      <c r="O472" s="1351"/>
      <c r="P472" s="62">
        <v>0</v>
      </c>
      <c r="Q472" s="1351"/>
      <c r="R472" s="1351"/>
      <c r="S472" s="63">
        <v>0</v>
      </c>
      <c r="T472" s="60">
        <f t="shared" si="45"/>
        <v>0</v>
      </c>
      <c r="U472" s="61"/>
      <c r="V472" s="62"/>
      <c r="W472" s="62"/>
      <c r="X472" s="1351"/>
      <c r="Y472" s="62"/>
      <c r="Z472" s="1351"/>
      <c r="AA472" s="1351"/>
      <c r="AB472" s="63"/>
      <c r="AC472" s="63"/>
      <c r="AD472" s="63"/>
      <c r="AE472" s="63"/>
      <c r="AF472" s="749">
        <v>2</v>
      </c>
      <c r="AG472" s="475" t="s">
        <v>1166</v>
      </c>
      <c r="AH472" s="456" t="s">
        <v>40</v>
      </c>
      <c r="AI472" s="457">
        <v>100</v>
      </c>
      <c r="AJ472" s="457">
        <v>100</v>
      </c>
      <c r="AK472" s="750">
        <v>43101</v>
      </c>
      <c r="AL472" s="750">
        <v>43465</v>
      </c>
      <c r="AM472" s="1647">
        <v>0</v>
      </c>
      <c r="AN472" s="1647"/>
      <c r="AO472" s="68" t="s">
        <v>1143</v>
      </c>
    </row>
    <row r="473" spans="1:41" ht="35.1" customHeight="1" x14ac:dyDescent="0.25">
      <c r="A473" s="1372" t="s">
        <v>1041</v>
      </c>
      <c r="B473" s="1373" t="s">
        <v>1042</v>
      </c>
      <c r="C473" s="1433" t="s">
        <v>1139</v>
      </c>
      <c r="D473" s="55">
        <v>375</v>
      </c>
      <c r="E473" s="1326" t="s">
        <v>1163</v>
      </c>
      <c r="F473" s="1375" t="s">
        <v>1164</v>
      </c>
      <c r="G473" s="896">
        <v>0</v>
      </c>
      <c r="H473" s="896" t="s">
        <v>38</v>
      </c>
      <c r="I473" s="896">
        <v>40</v>
      </c>
      <c r="J473" s="59">
        <v>10</v>
      </c>
      <c r="K473" s="60">
        <f t="shared" si="47"/>
        <v>0</v>
      </c>
      <c r="L473" s="61">
        <v>0</v>
      </c>
      <c r="M473" s="62">
        <v>0</v>
      </c>
      <c r="N473" s="62">
        <v>0</v>
      </c>
      <c r="O473" s="1351"/>
      <c r="P473" s="62">
        <v>0</v>
      </c>
      <c r="Q473" s="1351"/>
      <c r="R473" s="1351"/>
      <c r="S473" s="63">
        <v>0</v>
      </c>
      <c r="T473" s="60">
        <f t="shared" si="45"/>
        <v>0</v>
      </c>
      <c r="U473" s="61"/>
      <c r="V473" s="62"/>
      <c r="W473" s="62"/>
      <c r="X473" s="1351"/>
      <c r="Y473" s="62"/>
      <c r="Z473" s="1351"/>
      <c r="AA473" s="1351"/>
      <c r="AB473" s="63"/>
      <c r="AC473" s="63"/>
      <c r="AD473" s="63"/>
      <c r="AE473" s="63"/>
      <c r="AF473" s="749">
        <v>3</v>
      </c>
      <c r="AG473" s="475" t="s">
        <v>1167</v>
      </c>
      <c r="AH473" s="456" t="s">
        <v>40</v>
      </c>
      <c r="AI473" s="1437">
        <v>100</v>
      </c>
      <c r="AJ473" s="1437">
        <v>100</v>
      </c>
      <c r="AK473" s="750">
        <v>43101</v>
      </c>
      <c r="AL473" s="750">
        <v>43465</v>
      </c>
      <c r="AM473" s="1647">
        <v>0</v>
      </c>
      <c r="AN473" s="1647"/>
      <c r="AO473" s="68" t="s">
        <v>1143</v>
      </c>
    </row>
    <row r="474" spans="1:41" ht="35.1" customHeight="1" thickBot="1" x14ac:dyDescent="0.3">
      <c r="A474" s="1376" t="s">
        <v>1041</v>
      </c>
      <c r="B474" s="1377" t="s">
        <v>1042</v>
      </c>
      <c r="C474" s="1426" t="s">
        <v>1139</v>
      </c>
      <c r="D474" s="461">
        <v>375</v>
      </c>
      <c r="E474" s="1347" t="s">
        <v>1163</v>
      </c>
      <c r="F474" s="1379" t="s">
        <v>1164</v>
      </c>
      <c r="G474" s="919">
        <v>0</v>
      </c>
      <c r="H474" s="919" t="s">
        <v>38</v>
      </c>
      <c r="I474" s="919">
        <v>40</v>
      </c>
      <c r="J474" s="594">
        <v>10</v>
      </c>
      <c r="K474" s="76">
        <f t="shared" si="47"/>
        <v>0</v>
      </c>
      <c r="L474" s="77">
        <v>0</v>
      </c>
      <c r="M474" s="78">
        <v>0</v>
      </c>
      <c r="N474" s="78">
        <v>0</v>
      </c>
      <c r="O474" s="466"/>
      <c r="P474" s="78">
        <v>0</v>
      </c>
      <c r="Q474" s="466"/>
      <c r="R474" s="466"/>
      <c r="S474" s="79">
        <v>0</v>
      </c>
      <c r="T474" s="76">
        <f t="shared" si="45"/>
        <v>0</v>
      </c>
      <c r="U474" s="77"/>
      <c r="V474" s="78"/>
      <c r="W474" s="78"/>
      <c r="X474" s="466"/>
      <c r="Y474" s="78"/>
      <c r="Z474" s="466"/>
      <c r="AA474" s="466"/>
      <c r="AB474" s="79"/>
      <c r="AC474" s="79"/>
      <c r="AD474" s="79"/>
      <c r="AE474" s="79"/>
      <c r="AF474" s="595">
        <v>4</v>
      </c>
      <c r="AG474" s="623" t="s">
        <v>1168</v>
      </c>
      <c r="AH474" s="469" t="s">
        <v>40</v>
      </c>
      <c r="AI474" s="470">
        <v>100</v>
      </c>
      <c r="AJ474" s="470">
        <v>100</v>
      </c>
      <c r="AK474" s="471">
        <v>43101</v>
      </c>
      <c r="AL474" s="471">
        <v>43465</v>
      </c>
      <c r="AM474" s="1648">
        <v>0</v>
      </c>
      <c r="AN474" s="1648"/>
      <c r="AO474" s="472" t="s">
        <v>1143</v>
      </c>
    </row>
    <row r="475" spans="1:41" s="51" customFormat="1" ht="35.1" customHeight="1" x14ac:dyDescent="0.2">
      <c r="A475" s="1391" t="s">
        <v>1041</v>
      </c>
      <c r="B475" s="1392" t="s">
        <v>1042</v>
      </c>
      <c r="C475" s="1429" t="s">
        <v>1139</v>
      </c>
      <c r="D475" s="434">
        <v>376</v>
      </c>
      <c r="E475" s="1394" t="s">
        <v>1169</v>
      </c>
      <c r="F475" s="1394" t="s">
        <v>1164</v>
      </c>
      <c r="G475" s="994">
        <v>1</v>
      </c>
      <c r="H475" s="994" t="s">
        <v>38</v>
      </c>
      <c r="I475" s="994">
        <v>1</v>
      </c>
      <c r="J475" s="551">
        <v>0.33</v>
      </c>
      <c r="K475" s="439">
        <f>+L475+M475+N475+O475+P475+Q475+R475+S475</f>
        <v>0</v>
      </c>
      <c r="L475" s="1320">
        <v>0</v>
      </c>
      <c r="M475" s="1321">
        <v>0</v>
      </c>
      <c r="N475" s="1321">
        <v>0</v>
      </c>
      <c r="O475" s="1322"/>
      <c r="P475" s="1321">
        <v>0</v>
      </c>
      <c r="Q475" s="1322"/>
      <c r="R475" s="1322"/>
      <c r="S475" s="754">
        <v>0</v>
      </c>
      <c r="T475" s="439">
        <f t="shared" si="45"/>
        <v>0</v>
      </c>
      <c r="U475" s="440">
        <v>0</v>
      </c>
      <c r="V475" s="441">
        <v>0</v>
      </c>
      <c r="W475" s="441">
        <v>0</v>
      </c>
      <c r="X475" s="442"/>
      <c r="Y475" s="441">
        <v>0</v>
      </c>
      <c r="Z475" s="442"/>
      <c r="AA475" s="442"/>
      <c r="AB475" s="443">
        <v>0</v>
      </c>
      <c r="AC475" s="443"/>
      <c r="AD475" s="443"/>
      <c r="AE475" s="443"/>
      <c r="AF475" s="554">
        <v>1</v>
      </c>
      <c r="AG475" s="155" t="s">
        <v>1170</v>
      </c>
      <c r="AH475" s="446" t="s">
        <v>40</v>
      </c>
      <c r="AI475" s="447">
        <v>100</v>
      </c>
      <c r="AJ475" s="447">
        <v>100</v>
      </c>
      <c r="AK475" s="556">
        <v>43101</v>
      </c>
      <c r="AL475" s="556">
        <v>43465</v>
      </c>
      <c r="AM475" s="1636">
        <v>16500000</v>
      </c>
      <c r="AN475" s="1636">
        <v>0</v>
      </c>
      <c r="AO475" s="449" t="s">
        <v>1048</v>
      </c>
    </row>
    <row r="476" spans="1:41" s="51" customFormat="1" ht="35.1" customHeight="1" thickBot="1" x14ac:dyDescent="0.25">
      <c r="A476" s="1419" t="s">
        <v>1041</v>
      </c>
      <c r="B476" s="1420" t="s">
        <v>1042</v>
      </c>
      <c r="C476" s="1421" t="s">
        <v>1139</v>
      </c>
      <c r="D476" s="72">
        <v>376</v>
      </c>
      <c r="E476" s="1422" t="s">
        <v>1169</v>
      </c>
      <c r="F476" s="1422" t="s">
        <v>1164</v>
      </c>
      <c r="G476" s="825">
        <v>1</v>
      </c>
      <c r="H476" s="825" t="s">
        <v>38</v>
      </c>
      <c r="I476" s="825">
        <v>1</v>
      </c>
      <c r="J476" s="1121">
        <v>0.33</v>
      </c>
      <c r="K476" s="827">
        <f>+L476+M476+N476+O476+P476+Q476+R476+S476</f>
        <v>0</v>
      </c>
      <c r="L476" s="1438">
        <v>0</v>
      </c>
      <c r="M476" s="1439">
        <v>0</v>
      </c>
      <c r="N476" s="1439">
        <v>0</v>
      </c>
      <c r="O476" s="1440"/>
      <c r="P476" s="1439">
        <v>0</v>
      </c>
      <c r="Q476" s="1440"/>
      <c r="R476" s="1440"/>
      <c r="S476" s="1441">
        <v>0</v>
      </c>
      <c r="T476" s="827">
        <f t="shared" si="45"/>
        <v>0</v>
      </c>
      <c r="U476" s="80">
        <v>0</v>
      </c>
      <c r="V476" s="81">
        <v>0</v>
      </c>
      <c r="W476" s="81">
        <v>0</v>
      </c>
      <c r="X476" s="828"/>
      <c r="Y476" s="81">
        <v>0</v>
      </c>
      <c r="Z476" s="828"/>
      <c r="AA476" s="828"/>
      <c r="AB476" s="82">
        <v>0</v>
      </c>
      <c r="AC476" s="82"/>
      <c r="AD476" s="82"/>
      <c r="AE476" s="82"/>
      <c r="AF476" s="947">
        <v>2</v>
      </c>
      <c r="AG476" s="201" t="s">
        <v>1171</v>
      </c>
      <c r="AH476" s="832" t="s">
        <v>40</v>
      </c>
      <c r="AI476" s="833">
        <v>100</v>
      </c>
      <c r="AJ476" s="833">
        <v>100</v>
      </c>
      <c r="AK476" s="86">
        <v>43101</v>
      </c>
      <c r="AL476" s="86">
        <v>43465</v>
      </c>
      <c r="AM476" s="1637">
        <v>0</v>
      </c>
      <c r="AN476" s="1637">
        <v>0</v>
      </c>
      <c r="AO476" s="87" t="s">
        <v>1048</v>
      </c>
    </row>
    <row r="477" spans="1:41" s="51" customFormat="1" ht="35.1" customHeight="1" x14ac:dyDescent="0.2">
      <c r="A477" s="1365" t="s">
        <v>1041</v>
      </c>
      <c r="B477" s="1442" t="s">
        <v>1042</v>
      </c>
      <c r="C477" s="1443" t="s">
        <v>1139</v>
      </c>
      <c r="D477" s="305">
        <v>377</v>
      </c>
      <c r="E477" s="1368" t="s">
        <v>1172</v>
      </c>
      <c r="F477" s="1368" t="s">
        <v>1141</v>
      </c>
      <c r="G477" s="847">
        <v>0</v>
      </c>
      <c r="H477" s="847" t="s">
        <v>38</v>
      </c>
      <c r="I477" s="847">
        <v>6</v>
      </c>
      <c r="J477" s="308">
        <v>2</v>
      </c>
      <c r="K477" s="38">
        <f>+L477+M477+N477+O477+P477+Q477+R477+S477</f>
        <v>4527078</v>
      </c>
      <c r="L477" s="605">
        <v>4527078</v>
      </c>
      <c r="M477" s="606"/>
      <c r="N477" s="606"/>
      <c r="O477" s="635"/>
      <c r="P477" s="606"/>
      <c r="Q477" s="635"/>
      <c r="R477" s="635"/>
      <c r="S477" s="607"/>
      <c r="T477" s="603">
        <f t="shared" si="45"/>
        <v>4527078</v>
      </c>
      <c r="U477" s="605">
        <v>4527078</v>
      </c>
      <c r="V477" s="606"/>
      <c r="W477" s="606"/>
      <c r="X477" s="635"/>
      <c r="Y477" s="606"/>
      <c r="Z477" s="635"/>
      <c r="AA477" s="635"/>
      <c r="AB477" s="607"/>
      <c r="AC477" s="607"/>
      <c r="AD477" s="607"/>
      <c r="AE477" s="607"/>
      <c r="AF477" s="266">
        <v>1</v>
      </c>
      <c r="AG477" s="1773" t="s">
        <v>1173</v>
      </c>
      <c r="AH477" s="314" t="s">
        <v>40</v>
      </c>
      <c r="AI477" s="583">
        <v>50</v>
      </c>
      <c r="AJ477" s="583">
        <v>50</v>
      </c>
      <c r="AK477" s="729">
        <v>43101</v>
      </c>
      <c r="AL477" s="1444">
        <v>43465</v>
      </c>
      <c r="AM477" s="1697">
        <v>3757078</v>
      </c>
      <c r="AN477" s="1697">
        <v>3757078</v>
      </c>
      <c r="AO477" s="48" t="s">
        <v>1048</v>
      </c>
    </row>
    <row r="478" spans="1:41" s="51" customFormat="1" ht="35.1" customHeight="1" thickBot="1" x14ac:dyDescent="0.25">
      <c r="A478" s="1372" t="s">
        <v>1041</v>
      </c>
      <c r="B478" s="1373" t="s">
        <v>1059</v>
      </c>
      <c r="C478" s="1433" t="s">
        <v>1139</v>
      </c>
      <c r="D478" s="55">
        <v>377</v>
      </c>
      <c r="E478" s="1375" t="s">
        <v>1174</v>
      </c>
      <c r="F478" s="1375" t="s">
        <v>1141</v>
      </c>
      <c r="G478" s="896">
        <v>1</v>
      </c>
      <c r="H478" s="896" t="s">
        <v>38</v>
      </c>
      <c r="I478" s="896">
        <v>6</v>
      </c>
      <c r="J478" s="59">
        <v>2</v>
      </c>
      <c r="K478" s="60"/>
      <c r="L478" s="1327"/>
      <c r="M478" s="1328"/>
      <c r="N478" s="1328"/>
      <c r="O478" s="1329"/>
      <c r="P478" s="1328"/>
      <c r="Q478" s="1329"/>
      <c r="R478" s="1329"/>
      <c r="S478" s="1330"/>
      <c r="T478" s="76"/>
      <c r="U478" s="77"/>
      <c r="V478" s="78"/>
      <c r="W478" s="78"/>
      <c r="X478" s="466"/>
      <c r="Y478" s="78"/>
      <c r="Z478" s="466"/>
      <c r="AA478" s="466"/>
      <c r="AB478" s="79"/>
      <c r="AC478" s="79"/>
      <c r="AD478" s="79"/>
      <c r="AE478" s="79"/>
      <c r="AF478" s="468">
        <v>2</v>
      </c>
      <c r="AG478" s="1759" t="s">
        <v>1175</v>
      </c>
      <c r="AH478" s="457" t="s">
        <v>40</v>
      </c>
      <c r="AI478" s="457">
        <v>100</v>
      </c>
      <c r="AJ478" s="457">
        <v>100</v>
      </c>
      <c r="AK478" s="456" t="s">
        <v>1176</v>
      </c>
      <c r="AL478" s="1445">
        <v>43465</v>
      </c>
      <c r="AM478" s="1647">
        <v>770000</v>
      </c>
      <c r="AN478" s="1647">
        <v>770000</v>
      </c>
      <c r="AO478" s="68" t="s">
        <v>1048</v>
      </c>
    </row>
    <row r="479" spans="1:41" ht="35.1" customHeight="1" x14ac:dyDescent="0.25">
      <c r="A479" s="1446" t="s">
        <v>1041</v>
      </c>
      <c r="B479" s="1447" t="s">
        <v>1177</v>
      </c>
      <c r="C479" s="1381" t="s">
        <v>1178</v>
      </c>
      <c r="D479" s="33">
        <v>378</v>
      </c>
      <c r="E479" s="581" t="s">
        <v>1179</v>
      </c>
      <c r="F479" s="581" t="s">
        <v>1180</v>
      </c>
      <c r="G479" s="581">
        <v>6</v>
      </c>
      <c r="H479" s="581" t="s">
        <v>38</v>
      </c>
      <c r="I479" s="581">
        <v>6</v>
      </c>
      <c r="J479" s="37">
        <v>0.8</v>
      </c>
      <c r="K479" s="38">
        <f t="shared" ref="K479:K498" si="48">L479+M479+N479+O479+P479+Q479+R479+S479</f>
        <v>1708000000</v>
      </c>
      <c r="L479" s="1020">
        <v>208000000</v>
      </c>
      <c r="M479" s="1294"/>
      <c r="N479" s="1294">
        <v>1500000000</v>
      </c>
      <c r="O479" s="1294"/>
      <c r="P479" s="1294"/>
      <c r="Q479" s="719"/>
      <c r="R479" s="719"/>
      <c r="S479" s="43"/>
      <c r="T479" s="439">
        <f t="shared" ref="T479:T498" si="49">U479+V479+W479+X479+Y479+Z479+AA479+AB479</f>
        <v>1707800000</v>
      </c>
      <c r="U479" s="414">
        <v>207800000</v>
      </c>
      <c r="V479" s="414"/>
      <c r="W479" s="414">
        <v>1500000000</v>
      </c>
      <c r="X479" s="414"/>
      <c r="Y479" s="414"/>
      <c r="Z479" s="414"/>
      <c r="AA479" s="414"/>
      <c r="AB479" s="414"/>
      <c r="AC479" s="414"/>
      <c r="AD479" s="414"/>
      <c r="AE479" s="552"/>
      <c r="AF479" s="932">
        <v>1</v>
      </c>
      <c r="AG479" s="1734" t="s">
        <v>1181</v>
      </c>
      <c r="AH479" s="314" t="s">
        <v>53</v>
      </c>
      <c r="AI479" s="316">
        <v>1</v>
      </c>
      <c r="AJ479" s="316">
        <v>1</v>
      </c>
      <c r="AK479" s="317">
        <v>43252</v>
      </c>
      <c r="AL479" s="317">
        <v>43465</v>
      </c>
      <c r="AM479" s="1642">
        <v>1500000000</v>
      </c>
      <c r="AN479" s="1642">
        <v>207800000</v>
      </c>
      <c r="AO479" s="48" t="s">
        <v>68</v>
      </c>
    </row>
    <row r="480" spans="1:41" ht="35.1" customHeight="1" thickBot="1" x14ac:dyDescent="0.3">
      <c r="A480" s="1448" t="s">
        <v>1041</v>
      </c>
      <c r="B480" s="1449" t="s">
        <v>1177</v>
      </c>
      <c r="C480" s="1382" t="s">
        <v>1178</v>
      </c>
      <c r="D480" s="461">
        <v>378</v>
      </c>
      <c r="E480" s="593" t="s">
        <v>1179</v>
      </c>
      <c r="F480" s="593" t="s">
        <v>1180</v>
      </c>
      <c r="G480" s="593">
        <v>6</v>
      </c>
      <c r="H480" s="593" t="s">
        <v>38</v>
      </c>
      <c r="I480" s="593">
        <v>6</v>
      </c>
      <c r="J480" s="594">
        <v>0.8</v>
      </c>
      <c r="K480" s="76">
        <f t="shared" si="48"/>
        <v>0</v>
      </c>
      <c r="L480" s="1450"/>
      <c r="M480" s="1451"/>
      <c r="N480" s="1451"/>
      <c r="O480" s="1451"/>
      <c r="P480" s="1451"/>
      <c r="Q480" s="466"/>
      <c r="R480" s="466"/>
      <c r="S480" s="79"/>
      <c r="T480" s="76">
        <f t="shared" si="49"/>
        <v>0</v>
      </c>
      <c r="U480" s="77"/>
      <c r="V480" s="78"/>
      <c r="W480" s="78"/>
      <c r="X480" s="466"/>
      <c r="Y480" s="78"/>
      <c r="Z480" s="466"/>
      <c r="AA480" s="466"/>
      <c r="AB480" s="79"/>
      <c r="AC480" s="79"/>
      <c r="AD480" s="79"/>
      <c r="AE480" s="79"/>
      <c r="AF480" s="1008">
        <v>1</v>
      </c>
      <c r="AG480" s="1759" t="s">
        <v>1182</v>
      </c>
      <c r="AH480" s="469" t="s">
        <v>53</v>
      </c>
      <c r="AI480" s="1002">
        <v>1</v>
      </c>
      <c r="AJ480" s="1002">
        <v>1</v>
      </c>
      <c r="AK480" s="756">
        <v>43252</v>
      </c>
      <c r="AL480" s="756">
        <v>43465</v>
      </c>
      <c r="AM480" s="1648">
        <v>208000000</v>
      </c>
      <c r="AN480" s="1648">
        <v>1500000000</v>
      </c>
      <c r="AO480" s="472" t="s">
        <v>68</v>
      </c>
    </row>
    <row r="481" spans="1:41" s="1457" customFormat="1" ht="35.1" customHeight="1" thickBot="1" x14ac:dyDescent="0.25">
      <c r="A481" s="1452" t="s">
        <v>1041</v>
      </c>
      <c r="B481" s="1453" t="s">
        <v>1177</v>
      </c>
      <c r="C481" s="1454" t="s">
        <v>1178</v>
      </c>
      <c r="D481" s="1162">
        <v>379</v>
      </c>
      <c r="E481" s="541" t="s">
        <v>1183</v>
      </c>
      <c r="F481" s="541" t="s">
        <v>1184</v>
      </c>
      <c r="G481" s="541">
        <v>0</v>
      </c>
      <c r="H481" s="541" t="s">
        <v>38</v>
      </c>
      <c r="I481" s="541">
        <v>1</v>
      </c>
      <c r="J481" s="278">
        <v>0.3</v>
      </c>
      <c r="K481" s="260">
        <f>+L481+M481+N481+O481+P481+Q481+S481</f>
        <v>249816700</v>
      </c>
      <c r="L481" s="1072">
        <v>249816700</v>
      </c>
      <c r="M481" s="1380"/>
      <c r="N481" s="1380"/>
      <c r="O481" s="1380"/>
      <c r="P481" s="1380"/>
      <c r="Q481" s="1380"/>
      <c r="R481" s="1380"/>
      <c r="S481" s="1380"/>
      <c r="T481" s="260">
        <f t="shared" si="49"/>
        <v>249816700</v>
      </c>
      <c r="U481" s="1455">
        <v>249816700</v>
      </c>
      <c r="V481" s="1455"/>
      <c r="W481" s="1455"/>
      <c r="X481" s="1455"/>
      <c r="Y481" s="1455"/>
      <c r="Z481" s="1455"/>
      <c r="AA481" s="1455"/>
      <c r="AB481" s="1455"/>
      <c r="AC481" s="1456"/>
      <c r="AD481" s="1456"/>
      <c r="AE481" s="1456"/>
      <c r="AF481" s="281">
        <v>1</v>
      </c>
      <c r="AG481" s="1771" t="s">
        <v>1185</v>
      </c>
      <c r="AH481" s="541" t="s">
        <v>40</v>
      </c>
      <c r="AI481" s="539">
        <v>10</v>
      </c>
      <c r="AJ481" s="539">
        <v>10</v>
      </c>
      <c r="AK481" s="723">
        <v>43101</v>
      </c>
      <c r="AL481" s="723">
        <v>43465</v>
      </c>
      <c r="AM481" s="1638">
        <v>249816700</v>
      </c>
      <c r="AN481" s="1638">
        <v>249816700</v>
      </c>
      <c r="AO481" s="335" t="s">
        <v>68</v>
      </c>
    </row>
    <row r="482" spans="1:41" ht="35.1" customHeight="1" thickBot="1" x14ac:dyDescent="0.3">
      <c r="A482" s="1458" t="s">
        <v>1041</v>
      </c>
      <c r="B482" s="1459" t="s">
        <v>1177</v>
      </c>
      <c r="C482" s="1400" t="s">
        <v>1178</v>
      </c>
      <c r="D482" s="163">
        <v>380</v>
      </c>
      <c r="E482" s="421" t="s">
        <v>1186</v>
      </c>
      <c r="F482" s="421" t="s">
        <v>1187</v>
      </c>
      <c r="G482" s="421">
        <v>20</v>
      </c>
      <c r="H482" s="421" t="s">
        <v>47</v>
      </c>
      <c r="I482" s="421">
        <v>20</v>
      </c>
      <c r="J482" s="166">
        <v>20</v>
      </c>
      <c r="K482" s="167">
        <f t="shared" si="48"/>
        <v>0</v>
      </c>
      <c r="L482" s="182"/>
      <c r="M482" s="183"/>
      <c r="N482" s="183"/>
      <c r="O482" s="427"/>
      <c r="P482" s="183"/>
      <c r="Q482" s="427"/>
      <c r="R482" s="427"/>
      <c r="S482" s="185"/>
      <c r="T482" s="167">
        <f t="shared" si="49"/>
        <v>0</v>
      </c>
      <c r="U482" s="182"/>
      <c r="V482" s="183"/>
      <c r="W482" s="183"/>
      <c r="X482" s="427"/>
      <c r="Y482" s="183"/>
      <c r="Z482" s="427"/>
      <c r="AA482" s="427"/>
      <c r="AB482" s="185"/>
      <c r="AC482" s="185"/>
      <c r="AD482" s="185"/>
      <c r="AE482" s="185"/>
      <c r="AF482" s="174"/>
      <c r="AG482" s="139"/>
      <c r="AH482" s="175"/>
      <c r="AI482" s="176"/>
      <c r="AJ482" s="176"/>
      <c r="AK482" s="177"/>
      <c r="AL482" s="177"/>
      <c r="AM482" s="1634"/>
      <c r="AN482" s="1634"/>
      <c r="AO482" s="178" t="s">
        <v>68</v>
      </c>
    </row>
    <row r="483" spans="1:41" ht="35.1" customHeight="1" thickBot="1" x14ac:dyDescent="0.3">
      <c r="A483" s="1460" t="s">
        <v>1041</v>
      </c>
      <c r="B483" s="1461" t="s">
        <v>1177</v>
      </c>
      <c r="C483" s="1462" t="s">
        <v>1178</v>
      </c>
      <c r="D483" s="599">
        <v>381</v>
      </c>
      <c r="E483" s="1087" t="s">
        <v>1188</v>
      </c>
      <c r="F483" s="1087" t="s">
        <v>1189</v>
      </c>
      <c r="G483" s="1087">
        <v>0</v>
      </c>
      <c r="H483" s="1087" t="s">
        <v>38</v>
      </c>
      <c r="I483" s="1087">
        <v>1</v>
      </c>
      <c r="J483" s="696">
        <v>0.5</v>
      </c>
      <c r="K483" s="697">
        <f t="shared" si="48"/>
        <v>0</v>
      </c>
      <c r="L483" s="698"/>
      <c r="M483" s="699"/>
      <c r="N483" s="699"/>
      <c r="O483" s="707"/>
      <c r="P483" s="699"/>
      <c r="Q483" s="707"/>
      <c r="R483" s="707"/>
      <c r="S483" s="701"/>
      <c r="T483" s="697">
        <f t="shared" si="49"/>
        <v>0</v>
      </c>
      <c r="U483" s="698"/>
      <c r="V483" s="699"/>
      <c r="W483" s="699"/>
      <c r="X483" s="707"/>
      <c r="Y483" s="699"/>
      <c r="Z483" s="707"/>
      <c r="AA483" s="707"/>
      <c r="AB483" s="701"/>
      <c r="AC483" s="701"/>
      <c r="AD483" s="701"/>
      <c r="AE483" s="701"/>
      <c r="AF483" s="1090"/>
      <c r="AG483" s="1793" t="s">
        <v>1190</v>
      </c>
      <c r="AH483" s="703"/>
      <c r="AI483" s="1397"/>
      <c r="AJ483" s="1397"/>
      <c r="AK483" s="705"/>
      <c r="AL483" s="705"/>
      <c r="AM483" s="1635"/>
      <c r="AN483" s="1635"/>
      <c r="AO483" s="178" t="s">
        <v>68</v>
      </c>
    </row>
    <row r="484" spans="1:41" ht="35.1" customHeight="1" thickBot="1" x14ac:dyDescent="0.3">
      <c r="A484" s="1458" t="s">
        <v>1041</v>
      </c>
      <c r="B484" s="1459" t="s">
        <v>1177</v>
      </c>
      <c r="C484" s="1400" t="s">
        <v>1178</v>
      </c>
      <c r="D484" s="163">
        <v>382</v>
      </c>
      <c r="E484" s="421" t="s">
        <v>1191</v>
      </c>
      <c r="F484" s="421" t="s">
        <v>1192</v>
      </c>
      <c r="G484" s="421">
        <v>0</v>
      </c>
      <c r="H484" s="421" t="s">
        <v>38</v>
      </c>
      <c r="I484" s="421">
        <v>1</v>
      </c>
      <c r="J484" s="166">
        <v>0.99</v>
      </c>
      <c r="K484" s="167">
        <f t="shared" si="48"/>
        <v>0</v>
      </c>
      <c r="L484" s="182"/>
      <c r="M484" s="183"/>
      <c r="N484" s="183"/>
      <c r="O484" s="427"/>
      <c r="P484" s="183"/>
      <c r="Q484" s="427"/>
      <c r="R484" s="427"/>
      <c r="S484" s="185"/>
      <c r="T484" s="167">
        <f t="shared" si="49"/>
        <v>0</v>
      </c>
      <c r="U484" s="182"/>
      <c r="V484" s="183"/>
      <c r="W484" s="183"/>
      <c r="X484" s="427"/>
      <c r="Y484" s="183"/>
      <c r="Z484" s="427"/>
      <c r="AA484" s="427"/>
      <c r="AB484" s="185"/>
      <c r="AC484" s="185"/>
      <c r="AD484" s="185"/>
      <c r="AE484" s="185"/>
      <c r="AF484" s="174"/>
      <c r="AG484" s="139"/>
      <c r="AH484" s="175"/>
      <c r="AI484" s="176"/>
      <c r="AJ484" s="176"/>
      <c r="AK484" s="177"/>
      <c r="AL484" s="177"/>
      <c r="AM484" s="1634"/>
      <c r="AN484" s="1634"/>
      <c r="AO484" s="178" t="s">
        <v>68</v>
      </c>
    </row>
    <row r="485" spans="1:41" ht="35.1" customHeight="1" thickBot="1" x14ac:dyDescent="0.3">
      <c r="A485" s="1458" t="s">
        <v>1041</v>
      </c>
      <c r="B485" s="1459" t="s">
        <v>1177</v>
      </c>
      <c r="C485" s="1400" t="s">
        <v>1178</v>
      </c>
      <c r="D485" s="163">
        <v>383</v>
      </c>
      <c r="E485" s="421" t="s">
        <v>1193</v>
      </c>
      <c r="F485" s="421" t="s">
        <v>1194</v>
      </c>
      <c r="G485" s="421">
        <v>0</v>
      </c>
      <c r="H485" s="421" t="s">
        <v>38</v>
      </c>
      <c r="I485" s="421">
        <v>1</v>
      </c>
      <c r="J485" s="166">
        <v>0</v>
      </c>
      <c r="K485" s="167">
        <f t="shared" si="48"/>
        <v>0</v>
      </c>
      <c r="L485" s="182"/>
      <c r="M485" s="183"/>
      <c r="N485" s="183"/>
      <c r="O485" s="427"/>
      <c r="P485" s="183"/>
      <c r="Q485" s="427"/>
      <c r="R485" s="427"/>
      <c r="S485" s="185"/>
      <c r="T485" s="167">
        <f t="shared" si="49"/>
        <v>0</v>
      </c>
      <c r="U485" s="182"/>
      <c r="V485" s="183"/>
      <c r="W485" s="183"/>
      <c r="X485" s="427"/>
      <c r="Y485" s="183"/>
      <c r="Z485" s="427"/>
      <c r="AA485" s="427"/>
      <c r="AB485" s="185"/>
      <c r="AC485" s="185"/>
      <c r="AD485" s="185"/>
      <c r="AE485" s="185"/>
      <c r="AF485" s="174"/>
      <c r="AG485" s="139" t="s">
        <v>1195</v>
      </c>
      <c r="AH485" s="267"/>
      <c r="AI485" s="265"/>
      <c r="AJ485" s="265"/>
      <c r="AK485" s="729"/>
      <c r="AL485" s="729"/>
      <c r="AM485" s="1634"/>
      <c r="AN485" s="1634"/>
      <c r="AO485" s="178" t="s">
        <v>68</v>
      </c>
    </row>
    <row r="486" spans="1:41" ht="35.1" customHeight="1" x14ac:dyDescent="0.25">
      <c r="A486" s="1463" t="s">
        <v>1041</v>
      </c>
      <c r="B486" s="1464" t="s">
        <v>1177</v>
      </c>
      <c r="C486" s="1349" t="s">
        <v>1178</v>
      </c>
      <c r="D486" s="434">
        <v>384</v>
      </c>
      <c r="E486" s="436" t="s">
        <v>1196</v>
      </c>
      <c r="F486" s="436" t="s">
        <v>1197</v>
      </c>
      <c r="G486" s="436">
        <v>17</v>
      </c>
      <c r="H486" s="436" t="s">
        <v>47</v>
      </c>
      <c r="I486" s="436">
        <v>17</v>
      </c>
      <c r="J486" s="551">
        <v>17</v>
      </c>
      <c r="K486" s="60">
        <f t="shared" si="48"/>
        <v>259219100</v>
      </c>
      <c r="L486" s="309">
        <v>259219100</v>
      </c>
      <c r="M486" s="310"/>
      <c r="N486" s="310"/>
      <c r="O486" s="310"/>
      <c r="P486" s="310"/>
      <c r="Q486" s="310"/>
      <c r="R486" s="310"/>
      <c r="S486" s="310"/>
      <c r="T486" s="439">
        <f t="shared" si="49"/>
        <v>258841100</v>
      </c>
      <c r="U486" s="279">
        <v>258841100</v>
      </c>
      <c r="V486" s="279"/>
      <c r="W486" s="279"/>
      <c r="X486" s="279"/>
      <c r="Y486" s="279"/>
      <c r="Z486" s="279"/>
      <c r="AA486" s="279"/>
      <c r="AB486" s="279"/>
      <c r="AC486" s="279"/>
      <c r="AD486" s="279"/>
      <c r="AE486" s="280"/>
      <c r="AF486" s="932">
        <v>1</v>
      </c>
      <c r="AG486" s="1734" t="s">
        <v>1198</v>
      </c>
      <c r="AH486" s="314" t="s">
        <v>40</v>
      </c>
      <c r="AI486" s="315">
        <v>100</v>
      </c>
      <c r="AJ486" s="315">
        <v>100</v>
      </c>
      <c r="AK486" s="317">
        <v>43115</v>
      </c>
      <c r="AL486" s="317">
        <v>43455</v>
      </c>
      <c r="AM486" s="1636">
        <v>23590000</v>
      </c>
      <c r="AN486" s="1636">
        <v>23380000</v>
      </c>
      <c r="AO486" s="48" t="s">
        <v>68</v>
      </c>
    </row>
    <row r="487" spans="1:41" ht="35.1" customHeight="1" x14ac:dyDescent="0.25">
      <c r="A487" s="1465" t="s">
        <v>1041</v>
      </c>
      <c r="B487" s="1466" t="s">
        <v>1177</v>
      </c>
      <c r="C487" s="1350" t="s">
        <v>1178</v>
      </c>
      <c r="D487" s="55">
        <v>384</v>
      </c>
      <c r="E487" s="57" t="s">
        <v>1196</v>
      </c>
      <c r="F487" s="57" t="s">
        <v>1197</v>
      </c>
      <c r="G487" s="57">
        <v>17</v>
      </c>
      <c r="H487" s="57" t="s">
        <v>47</v>
      </c>
      <c r="I487" s="57">
        <v>17</v>
      </c>
      <c r="J487" s="59">
        <v>17</v>
      </c>
      <c r="K487" s="60">
        <f t="shared" si="48"/>
        <v>0</v>
      </c>
      <c r="L487" s="61"/>
      <c r="M487" s="62"/>
      <c r="N487" s="62"/>
      <c r="O487" s="453"/>
      <c r="P487" s="62"/>
      <c r="Q487" s="453"/>
      <c r="R487" s="453"/>
      <c r="S487" s="63"/>
      <c r="T487" s="60">
        <f t="shared" si="49"/>
        <v>0</v>
      </c>
      <c r="U487" s="61"/>
      <c r="V487" s="62"/>
      <c r="W487" s="62"/>
      <c r="X487" s="453"/>
      <c r="Y487" s="62"/>
      <c r="Z487" s="453"/>
      <c r="AA487" s="453"/>
      <c r="AB487" s="63"/>
      <c r="AC487" s="63"/>
      <c r="AD487" s="63"/>
      <c r="AE487" s="63"/>
      <c r="AF487" s="297">
        <v>2</v>
      </c>
      <c r="AG487" s="1758" t="s">
        <v>1199</v>
      </c>
      <c r="AH487" s="456" t="s">
        <v>40</v>
      </c>
      <c r="AI487" s="749">
        <v>100</v>
      </c>
      <c r="AJ487" s="749">
        <v>100</v>
      </c>
      <c r="AK487" s="750">
        <v>43115</v>
      </c>
      <c r="AL487" s="750">
        <v>43455</v>
      </c>
      <c r="AM487" s="1647">
        <v>31632000</v>
      </c>
      <c r="AN487" s="1647">
        <v>31464000</v>
      </c>
      <c r="AO487" s="449" t="s">
        <v>68</v>
      </c>
    </row>
    <row r="488" spans="1:41" ht="35.1" customHeight="1" x14ac:dyDescent="0.25">
      <c r="A488" s="1465" t="s">
        <v>1041</v>
      </c>
      <c r="B488" s="1466" t="s">
        <v>1177</v>
      </c>
      <c r="C488" s="1350" t="s">
        <v>1178</v>
      </c>
      <c r="D488" s="55">
        <v>384</v>
      </c>
      <c r="E488" s="57" t="s">
        <v>1196</v>
      </c>
      <c r="F488" s="57" t="s">
        <v>1197</v>
      </c>
      <c r="G488" s="57">
        <v>17</v>
      </c>
      <c r="H488" s="57" t="s">
        <v>47</v>
      </c>
      <c r="I488" s="57">
        <v>17</v>
      </c>
      <c r="J488" s="59">
        <v>17</v>
      </c>
      <c r="K488" s="60">
        <f t="shared" si="48"/>
        <v>0</v>
      </c>
      <c r="L488" s="61"/>
      <c r="M488" s="62"/>
      <c r="N488" s="62"/>
      <c r="O488" s="453"/>
      <c r="P488" s="62"/>
      <c r="Q488" s="453"/>
      <c r="R488" s="453"/>
      <c r="S488" s="63"/>
      <c r="T488" s="60">
        <f t="shared" si="49"/>
        <v>0</v>
      </c>
      <c r="U488" s="61"/>
      <c r="V488" s="62"/>
      <c r="W488" s="62"/>
      <c r="X488" s="453"/>
      <c r="Y488" s="62"/>
      <c r="Z488" s="453"/>
      <c r="AA488" s="453"/>
      <c r="AB488" s="63"/>
      <c r="AC488" s="63"/>
      <c r="AD488" s="63"/>
      <c r="AE488" s="63"/>
      <c r="AF488" s="297">
        <v>3</v>
      </c>
      <c r="AG488" s="1758" t="s">
        <v>1200</v>
      </c>
      <c r="AH488" s="456" t="s">
        <v>40</v>
      </c>
      <c r="AI488" s="749">
        <v>100</v>
      </c>
      <c r="AJ488" s="749">
        <v>100</v>
      </c>
      <c r="AK488" s="750">
        <v>43164</v>
      </c>
      <c r="AL488" s="750">
        <v>43434</v>
      </c>
      <c r="AM488" s="1647">
        <v>170000000</v>
      </c>
      <c r="AN488" s="1647">
        <v>170000000</v>
      </c>
      <c r="AO488" s="449" t="s">
        <v>68</v>
      </c>
    </row>
    <row r="489" spans="1:41" ht="35.1" customHeight="1" x14ac:dyDescent="0.25">
      <c r="A489" s="1463" t="s">
        <v>1041</v>
      </c>
      <c r="B489" s="1464" t="s">
        <v>1177</v>
      </c>
      <c r="C489" s="1349" t="s">
        <v>1178</v>
      </c>
      <c r="D489" s="434">
        <v>384</v>
      </c>
      <c r="E489" s="436" t="s">
        <v>1196</v>
      </c>
      <c r="F489" s="436" t="s">
        <v>1197</v>
      </c>
      <c r="G489" s="436">
        <v>17</v>
      </c>
      <c r="H489" s="436" t="s">
        <v>47</v>
      </c>
      <c r="I489" s="436">
        <v>17</v>
      </c>
      <c r="J489" s="551">
        <v>17</v>
      </c>
      <c r="K489" s="439">
        <f t="shared" si="48"/>
        <v>0</v>
      </c>
      <c r="L489" s="440"/>
      <c r="M489" s="441"/>
      <c r="N489" s="441"/>
      <c r="O489" s="442"/>
      <c r="P489" s="441"/>
      <c r="Q489" s="442"/>
      <c r="R489" s="442"/>
      <c r="S489" s="443"/>
      <c r="T489" s="439">
        <f t="shared" si="49"/>
        <v>0</v>
      </c>
      <c r="U489" s="440"/>
      <c r="V489" s="441"/>
      <c r="W489" s="441"/>
      <c r="X489" s="442"/>
      <c r="Y489" s="441"/>
      <c r="Z489" s="442"/>
      <c r="AA489" s="442"/>
      <c r="AB489" s="443"/>
      <c r="AC489" s="443"/>
      <c r="AD489" s="443"/>
      <c r="AE489" s="443"/>
      <c r="AF489" s="932">
        <v>4</v>
      </c>
      <c r="AG489" s="1734" t="s">
        <v>1201</v>
      </c>
      <c r="AH489" s="446" t="s">
        <v>40</v>
      </c>
      <c r="AI489" s="554">
        <v>100</v>
      </c>
      <c r="AJ489" s="554">
        <v>100</v>
      </c>
      <c r="AK489" s="556">
        <v>43194</v>
      </c>
      <c r="AL489" s="556">
        <v>43281</v>
      </c>
      <c r="AM489" s="1636">
        <v>33997100</v>
      </c>
      <c r="AN489" s="1636">
        <v>33997100</v>
      </c>
      <c r="AO489" s="449" t="s">
        <v>68</v>
      </c>
    </row>
    <row r="490" spans="1:41" ht="35.1" customHeight="1" thickBot="1" x14ac:dyDescent="0.3">
      <c r="A490" s="1448" t="s">
        <v>1041</v>
      </c>
      <c r="B490" s="1449" t="s">
        <v>1177</v>
      </c>
      <c r="C490" s="1382" t="s">
        <v>1178</v>
      </c>
      <c r="D490" s="461">
        <v>384</v>
      </c>
      <c r="E490" s="463" t="s">
        <v>1196</v>
      </c>
      <c r="F490" s="463" t="s">
        <v>1197</v>
      </c>
      <c r="G490" s="463">
        <v>17</v>
      </c>
      <c r="H490" s="463" t="s">
        <v>47</v>
      </c>
      <c r="I490" s="463">
        <v>17</v>
      </c>
      <c r="J490" s="594">
        <v>17</v>
      </c>
      <c r="K490" s="76">
        <f t="shared" si="48"/>
        <v>0</v>
      </c>
      <c r="L490" s="77"/>
      <c r="M490" s="78"/>
      <c r="N490" s="78"/>
      <c r="O490" s="466"/>
      <c r="P490" s="78"/>
      <c r="Q490" s="466"/>
      <c r="R490" s="466"/>
      <c r="S490" s="79"/>
      <c r="T490" s="76">
        <f t="shared" si="49"/>
        <v>0</v>
      </c>
      <c r="U490" s="77"/>
      <c r="V490" s="78"/>
      <c r="W490" s="78"/>
      <c r="X490" s="466"/>
      <c r="Y490" s="78"/>
      <c r="Z490" s="466"/>
      <c r="AA490" s="466"/>
      <c r="AB490" s="79"/>
      <c r="AC490" s="79"/>
      <c r="AD490" s="79"/>
      <c r="AE490" s="79"/>
      <c r="AF490" s="1008">
        <v>5</v>
      </c>
      <c r="AG490" s="1759" t="s">
        <v>1202</v>
      </c>
      <c r="AH490" s="469"/>
      <c r="AI490" s="595"/>
      <c r="AJ490" s="595"/>
      <c r="AK490" s="756"/>
      <c r="AL490" s="756"/>
      <c r="AM490" s="1648"/>
      <c r="AN490" s="1648"/>
      <c r="AO490" s="472" t="s">
        <v>68</v>
      </c>
    </row>
    <row r="491" spans="1:41" ht="35.1" customHeight="1" thickBot="1" x14ac:dyDescent="0.3">
      <c r="A491" s="1460" t="s">
        <v>1041</v>
      </c>
      <c r="B491" s="1461" t="s">
        <v>1177</v>
      </c>
      <c r="C491" s="1462" t="s">
        <v>1178</v>
      </c>
      <c r="D491" s="599">
        <v>385</v>
      </c>
      <c r="E491" s="1087" t="s">
        <v>1203</v>
      </c>
      <c r="F491" s="1087" t="s">
        <v>1204</v>
      </c>
      <c r="G491" s="1087">
        <v>5</v>
      </c>
      <c r="H491" s="1087" t="s">
        <v>38</v>
      </c>
      <c r="I491" s="1087">
        <v>2</v>
      </c>
      <c r="J491" s="696">
        <v>0.5</v>
      </c>
      <c r="K491" s="697">
        <f t="shared" si="48"/>
        <v>0</v>
      </c>
      <c r="L491" s="698"/>
      <c r="M491" s="699"/>
      <c r="N491" s="699"/>
      <c r="O491" s="707"/>
      <c r="P491" s="699"/>
      <c r="Q491" s="707"/>
      <c r="R491" s="707"/>
      <c r="S491" s="701"/>
      <c r="T491" s="697">
        <f t="shared" si="49"/>
        <v>0</v>
      </c>
      <c r="U491" s="698"/>
      <c r="V491" s="699"/>
      <c r="W491" s="699"/>
      <c r="X491" s="707"/>
      <c r="Y491" s="699"/>
      <c r="Z491" s="707"/>
      <c r="AA491" s="707"/>
      <c r="AB491" s="701"/>
      <c r="AC491" s="701"/>
      <c r="AD491" s="701"/>
      <c r="AE491" s="701"/>
      <c r="AF491" s="1090"/>
      <c r="AG491" s="1793"/>
      <c r="AH491" s="703"/>
      <c r="AI491" s="702"/>
      <c r="AJ491" s="702"/>
      <c r="AK491" s="705"/>
      <c r="AL491" s="705"/>
      <c r="AM491" s="1635"/>
      <c r="AN491" s="1635"/>
      <c r="AO491" s="178" t="s">
        <v>68</v>
      </c>
    </row>
    <row r="492" spans="1:41" ht="35.1" customHeight="1" x14ac:dyDescent="0.25">
      <c r="A492" s="1465" t="s">
        <v>1041</v>
      </c>
      <c r="B492" s="1466" t="s">
        <v>1177</v>
      </c>
      <c r="C492" s="1350" t="s">
        <v>1178</v>
      </c>
      <c r="D492" s="55">
        <v>386</v>
      </c>
      <c r="E492" s="57" t="s">
        <v>1205</v>
      </c>
      <c r="F492" s="57" t="s">
        <v>1206</v>
      </c>
      <c r="G492" s="57">
        <v>18</v>
      </c>
      <c r="H492" s="57" t="s">
        <v>47</v>
      </c>
      <c r="I492" s="57">
        <v>18</v>
      </c>
      <c r="J492" s="59">
        <v>18</v>
      </c>
      <c r="K492" s="60">
        <f t="shared" si="48"/>
        <v>1265701142</v>
      </c>
      <c r="L492" s="309">
        <v>1265701142</v>
      </c>
      <c r="M492" s="310"/>
      <c r="N492" s="310"/>
      <c r="O492" s="310"/>
      <c r="P492" s="310"/>
      <c r="Q492" s="310"/>
      <c r="R492" s="310"/>
      <c r="S492" s="310"/>
      <c r="T492" s="60">
        <f t="shared" si="49"/>
        <v>1008484193</v>
      </c>
      <c r="U492" s="279">
        <v>1008484193</v>
      </c>
      <c r="V492" s="279"/>
      <c r="W492" s="279"/>
      <c r="X492" s="279"/>
      <c r="Y492" s="279"/>
      <c r="Z492" s="279"/>
      <c r="AA492" s="279"/>
      <c r="AB492" s="279"/>
      <c r="AC492" s="279"/>
      <c r="AD492" s="279"/>
      <c r="AE492" s="280"/>
      <c r="AF492" s="297">
        <v>1</v>
      </c>
      <c r="AG492" s="1758" t="s">
        <v>1207</v>
      </c>
      <c r="AH492" s="456" t="s">
        <v>40</v>
      </c>
      <c r="AI492" s="981">
        <v>100</v>
      </c>
      <c r="AJ492" s="981">
        <v>100</v>
      </c>
      <c r="AK492" s="750">
        <v>43101</v>
      </c>
      <c r="AL492" s="750">
        <v>43465</v>
      </c>
      <c r="AM492" s="1647">
        <v>435000000</v>
      </c>
      <c r="AN492" s="1647">
        <v>417292016</v>
      </c>
      <c r="AO492" s="449" t="s">
        <v>68</v>
      </c>
    </row>
    <row r="493" spans="1:41" ht="35.1" customHeight="1" x14ac:dyDescent="0.25">
      <c r="A493" s="1465" t="s">
        <v>1041</v>
      </c>
      <c r="B493" s="1466" t="s">
        <v>1177</v>
      </c>
      <c r="C493" s="1350" t="s">
        <v>1178</v>
      </c>
      <c r="D493" s="55">
        <v>386</v>
      </c>
      <c r="E493" s="57" t="s">
        <v>1205</v>
      </c>
      <c r="F493" s="57" t="s">
        <v>1206</v>
      </c>
      <c r="G493" s="57">
        <v>18</v>
      </c>
      <c r="H493" s="57" t="s">
        <v>47</v>
      </c>
      <c r="I493" s="57">
        <v>18</v>
      </c>
      <c r="J493" s="59">
        <v>18</v>
      </c>
      <c r="K493" s="60">
        <f t="shared" si="48"/>
        <v>0</v>
      </c>
      <c r="L493" s="61"/>
      <c r="M493" s="62"/>
      <c r="N493" s="62"/>
      <c r="O493" s="453"/>
      <c r="P493" s="62"/>
      <c r="Q493" s="453"/>
      <c r="R493" s="453"/>
      <c r="S493" s="63"/>
      <c r="T493" s="60">
        <f t="shared" si="49"/>
        <v>0</v>
      </c>
      <c r="U493" s="61"/>
      <c r="V493" s="62"/>
      <c r="W493" s="62"/>
      <c r="X493" s="453"/>
      <c r="Y493" s="62"/>
      <c r="Z493" s="453"/>
      <c r="AA493" s="453"/>
      <c r="AB493" s="63"/>
      <c r="AC493" s="63"/>
      <c r="AD493" s="63"/>
      <c r="AE493" s="63"/>
      <c r="AF493" s="297">
        <v>2</v>
      </c>
      <c r="AG493" s="1758" t="s">
        <v>1208</v>
      </c>
      <c r="AH493" s="456" t="s">
        <v>40</v>
      </c>
      <c r="AI493" s="981">
        <v>100</v>
      </c>
      <c r="AJ493" s="981">
        <v>100</v>
      </c>
      <c r="AK493" s="750">
        <v>43160</v>
      </c>
      <c r="AL493" s="750">
        <v>43465</v>
      </c>
      <c r="AM493" s="1647">
        <v>300000000</v>
      </c>
      <c r="AN493" s="1647">
        <v>298185168</v>
      </c>
      <c r="AO493" s="68" t="s">
        <v>68</v>
      </c>
    </row>
    <row r="494" spans="1:41" ht="35.1" customHeight="1" x14ac:dyDescent="0.25">
      <c r="A494" s="1465" t="s">
        <v>1041</v>
      </c>
      <c r="B494" s="1466" t="s">
        <v>1177</v>
      </c>
      <c r="C494" s="1350" t="s">
        <v>1178</v>
      </c>
      <c r="D494" s="55">
        <v>386</v>
      </c>
      <c r="E494" s="57" t="s">
        <v>1205</v>
      </c>
      <c r="F494" s="57" t="s">
        <v>1206</v>
      </c>
      <c r="G494" s="57">
        <v>19</v>
      </c>
      <c r="H494" s="57" t="s">
        <v>47</v>
      </c>
      <c r="I494" s="57">
        <v>19</v>
      </c>
      <c r="J494" s="59">
        <v>18</v>
      </c>
      <c r="K494" s="60">
        <f t="shared" si="48"/>
        <v>0</v>
      </c>
      <c r="L494" s="61"/>
      <c r="M494" s="62"/>
      <c r="N494" s="62"/>
      <c r="O494" s="453"/>
      <c r="P494" s="62"/>
      <c r="Q494" s="453"/>
      <c r="R494" s="453"/>
      <c r="S494" s="63"/>
      <c r="T494" s="60">
        <f t="shared" si="49"/>
        <v>0</v>
      </c>
      <c r="U494" s="61"/>
      <c r="V494" s="62"/>
      <c r="W494" s="62"/>
      <c r="X494" s="453"/>
      <c r="Y494" s="62"/>
      <c r="Z494" s="453"/>
      <c r="AA494" s="453"/>
      <c r="AB494" s="63"/>
      <c r="AC494" s="63"/>
      <c r="AD494" s="63"/>
      <c r="AE494" s="63"/>
      <c r="AF494" s="297">
        <v>3</v>
      </c>
      <c r="AG494" s="1758" t="s">
        <v>1209</v>
      </c>
      <c r="AH494" s="456" t="s">
        <v>40</v>
      </c>
      <c r="AI494" s="981">
        <v>100</v>
      </c>
      <c r="AJ494" s="981">
        <v>100</v>
      </c>
      <c r="AK494" s="750">
        <v>43160</v>
      </c>
      <c r="AL494" s="750">
        <v>43465</v>
      </c>
      <c r="AM494" s="1647">
        <v>37063621</v>
      </c>
      <c r="AN494" s="1647">
        <v>37063621</v>
      </c>
      <c r="AO494" s="68" t="s">
        <v>68</v>
      </c>
    </row>
    <row r="495" spans="1:41" ht="35.1" customHeight="1" x14ac:dyDescent="0.25">
      <c r="A495" s="1467" t="s">
        <v>1041</v>
      </c>
      <c r="B495" s="1468" t="s">
        <v>1177</v>
      </c>
      <c r="C495" s="1355" t="s">
        <v>1178</v>
      </c>
      <c r="D495" s="55">
        <v>386</v>
      </c>
      <c r="E495" s="74" t="s">
        <v>1205</v>
      </c>
      <c r="F495" s="74" t="s">
        <v>1206</v>
      </c>
      <c r="G495" s="74">
        <v>19</v>
      </c>
      <c r="H495" s="74" t="s">
        <v>47</v>
      </c>
      <c r="I495" s="74">
        <v>19</v>
      </c>
      <c r="J495" s="1121">
        <v>18</v>
      </c>
      <c r="K495" s="827">
        <f t="shared" si="48"/>
        <v>0</v>
      </c>
      <c r="L495" s="80"/>
      <c r="M495" s="81"/>
      <c r="N495" s="81"/>
      <c r="O495" s="828"/>
      <c r="P495" s="81"/>
      <c r="Q495" s="828"/>
      <c r="R495" s="828"/>
      <c r="S495" s="82"/>
      <c r="T495" s="827">
        <f t="shared" si="49"/>
        <v>0</v>
      </c>
      <c r="U495" s="61"/>
      <c r="V495" s="62"/>
      <c r="W495" s="62"/>
      <c r="X495" s="453"/>
      <c r="Y495" s="62"/>
      <c r="Z495" s="453"/>
      <c r="AA495" s="453"/>
      <c r="AB495" s="63"/>
      <c r="AC495" s="63"/>
      <c r="AD495" s="63"/>
      <c r="AE495" s="63"/>
      <c r="AF495" s="1469">
        <v>4</v>
      </c>
      <c r="AG495" s="1802" t="s">
        <v>1210</v>
      </c>
      <c r="AH495" s="832" t="s">
        <v>40</v>
      </c>
      <c r="AI495" s="831">
        <v>100</v>
      </c>
      <c r="AJ495" s="831">
        <v>100</v>
      </c>
      <c r="AK495" s="948">
        <v>43284</v>
      </c>
      <c r="AL495" s="948">
        <v>43423</v>
      </c>
      <c r="AM495" s="1637">
        <v>293637521</v>
      </c>
      <c r="AN495" s="1647">
        <v>55943388</v>
      </c>
      <c r="AO495" s="68" t="s">
        <v>68</v>
      </c>
    </row>
    <row r="496" spans="1:41" ht="35.1" customHeight="1" thickBot="1" x14ac:dyDescent="0.3">
      <c r="A496" s="1448" t="s">
        <v>1041</v>
      </c>
      <c r="B496" s="1449" t="s">
        <v>1177</v>
      </c>
      <c r="C496" s="1382" t="s">
        <v>1178</v>
      </c>
      <c r="D496" s="461">
        <v>386</v>
      </c>
      <c r="E496" s="463" t="s">
        <v>1205</v>
      </c>
      <c r="F496" s="463" t="s">
        <v>1206</v>
      </c>
      <c r="G496" s="463">
        <v>19</v>
      </c>
      <c r="H496" s="463" t="s">
        <v>47</v>
      </c>
      <c r="I496" s="463">
        <v>19</v>
      </c>
      <c r="J496" s="594">
        <v>18</v>
      </c>
      <c r="K496" s="76">
        <f t="shared" si="48"/>
        <v>0</v>
      </c>
      <c r="L496" s="77"/>
      <c r="M496" s="78"/>
      <c r="N496" s="78"/>
      <c r="O496" s="466"/>
      <c r="P496" s="78"/>
      <c r="Q496" s="466"/>
      <c r="R496" s="466"/>
      <c r="S496" s="79"/>
      <c r="T496" s="76">
        <f t="shared" si="49"/>
        <v>0</v>
      </c>
      <c r="U496" s="77"/>
      <c r="V496" s="78"/>
      <c r="W496" s="78"/>
      <c r="X496" s="466"/>
      <c r="Y496" s="78"/>
      <c r="Z496" s="466"/>
      <c r="AA496" s="466"/>
      <c r="AB496" s="79"/>
      <c r="AC496" s="79"/>
      <c r="AD496" s="79"/>
      <c r="AE496" s="79"/>
      <c r="AF496" s="1008">
        <v>5</v>
      </c>
      <c r="AG496" s="1755" t="s">
        <v>1211</v>
      </c>
      <c r="AH496" s="595" t="s">
        <v>40</v>
      </c>
      <c r="AI496" s="595">
        <v>100</v>
      </c>
      <c r="AJ496" s="1002">
        <v>100</v>
      </c>
      <c r="AK496" s="756">
        <v>43313</v>
      </c>
      <c r="AL496" s="956">
        <v>43830</v>
      </c>
      <c r="AM496" s="1668">
        <v>200000000</v>
      </c>
      <c r="AN496" s="1648">
        <v>200000000</v>
      </c>
      <c r="AO496" s="684" t="s">
        <v>68</v>
      </c>
    </row>
    <row r="497" spans="1:41" ht="35.1" customHeight="1" thickBot="1" x14ac:dyDescent="0.3">
      <c r="A497" s="1460" t="s">
        <v>1041</v>
      </c>
      <c r="B497" s="1461" t="s">
        <v>1177</v>
      </c>
      <c r="C497" s="1462" t="s">
        <v>1178</v>
      </c>
      <c r="D497" s="599">
        <v>387</v>
      </c>
      <c r="E497" s="1087" t="s">
        <v>1212</v>
      </c>
      <c r="F497" s="1087" t="s">
        <v>1213</v>
      </c>
      <c r="G497" s="1087">
        <v>15</v>
      </c>
      <c r="H497" s="1087" t="s">
        <v>38</v>
      </c>
      <c r="I497" s="1087">
        <v>12</v>
      </c>
      <c r="J497" s="696">
        <v>5</v>
      </c>
      <c r="K497" s="697">
        <f t="shared" si="48"/>
        <v>800000000</v>
      </c>
      <c r="L497" s="1470">
        <v>800000000</v>
      </c>
      <c r="M497" s="1471"/>
      <c r="N497" s="1471"/>
      <c r="O497" s="1471"/>
      <c r="P497" s="1471"/>
      <c r="Q497" s="1471"/>
      <c r="R497" s="1471"/>
      <c r="S497" s="1471"/>
      <c r="T497" s="697">
        <f t="shared" si="49"/>
        <v>799762302</v>
      </c>
      <c r="U497" s="414">
        <v>799762302</v>
      </c>
      <c r="V497" s="414"/>
      <c r="W497" s="414"/>
      <c r="X497" s="414"/>
      <c r="Y497" s="414"/>
      <c r="Z497" s="414"/>
      <c r="AA497" s="414"/>
      <c r="AB497" s="414"/>
      <c r="AC497" s="414"/>
      <c r="AD497" s="414"/>
      <c r="AE497" s="552"/>
      <c r="AF497" s="1090">
        <v>1</v>
      </c>
      <c r="AG497" s="1793" t="s">
        <v>1214</v>
      </c>
      <c r="AH497" s="703" t="s">
        <v>1215</v>
      </c>
      <c r="AI497" s="1397">
        <v>7</v>
      </c>
      <c r="AJ497" s="1397">
        <v>7</v>
      </c>
      <c r="AK497" s="705">
        <v>43282</v>
      </c>
      <c r="AL497" s="705">
        <v>43465</v>
      </c>
      <c r="AM497" s="1635">
        <v>800000000</v>
      </c>
      <c r="AN497" s="1635">
        <v>799762302</v>
      </c>
      <c r="AO497" s="684" t="s">
        <v>68</v>
      </c>
    </row>
    <row r="498" spans="1:41" ht="35.1" customHeight="1" thickBot="1" x14ac:dyDescent="0.3">
      <c r="A498" s="1458" t="s">
        <v>1041</v>
      </c>
      <c r="B498" s="1459" t="s">
        <v>1177</v>
      </c>
      <c r="C498" s="1400" t="s">
        <v>1178</v>
      </c>
      <c r="D498" s="163">
        <v>388</v>
      </c>
      <c r="E498" s="421" t="s">
        <v>1216</v>
      </c>
      <c r="F498" s="421" t="s">
        <v>1217</v>
      </c>
      <c r="G498" s="421">
        <v>0</v>
      </c>
      <c r="H498" s="421" t="s">
        <v>38</v>
      </c>
      <c r="I498" s="421">
        <v>1</v>
      </c>
      <c r="J498" s="166">
        <v>0.5</v>
      </c>
      <c r="K498" s="167">
        <f t="shared" si="48"/>
        <v>0</v>
      </c>
      <c r="L498" s="182"/>
      <c r="M498" s="183"/>
      <c r="N498" s="183"/>
      <c r="O498" s="427"/>
      <c r="P498" s="183"/>
      <c r="Q498" s="427"/>
      <c r="R498" s="427"/>
      <c r="S498" s="185"/>
      <c r="T498" s="167">
        <f t="shared" si="49"/>
        <v>0</v>
      </c>
      <c r="U498" s="182"/>
      <c r="V498" s="183"/>
      <c r="W498" s="183"/>
      <c r="X498" s="427"/>
      <c r="Y498" s="183"/>
      <c r="Z498" s="427"/>
      <c r="AA498" s="427"/>
      <c r="AB498" s="185"/>
      <c r="AC498" s="185"/>
      <c r="AD498" s="185"/>
      <c r="AE498" s="185"/>
      <c r="AF498" s="174"/>
      <c r="AG498" s="139" t="s">
        <v>1218</v>
      </c>
      <c r="AH498" s="175"/>
      <c r="AI498" s="176"/>
      <c r="AJ498" s="176"/>
      <c r="AK498" s="177"/>
      <c r="AL498" s="177"/>
      <c r="AM498" s="1634"/>
      <c r="AN498" s="1634"/>
      <c r="AO498" s="178" t="s">
        <v>68</v>
      </c>
    </row>
    <row r="499" spans="1:41" s="1180" customFormat="1" ht="35.1" customHeight="1" x14ac:dyDescent="0.25">
      <c r="A499" s="1463" t="s">
        <v>1041</v>
      </c>
      <c r="B499" s="1318" t="s">
        <v>1219</v>
      </c>
      <c r="C499" s="1319" t="s">
        <v>1220</v>
      </c>
      <c r="D499" s="434">
        <v>389</v>
      </c>
      <c r="E499" s="436" t="s">
        <v>1221</v>
      </c>
      <c r="F499" s="436" t="s">
        <v>1222</v>
      </c>
      <c r="G499" s="436">
        <v>0</v>
      </c>
      <c r="H499" s="436" t="s">
        <v>47</v>
      </c>
      <c r="I499" s="436">
        <v>1</v>
      </c>
      <c r="J499" s="551">
        <v>1</v>
      </c>
      <c r="K499" s="1472">
        <f>+L499+M499+N499+O499+P499+Q499+R499+S499</f>
        <v>0</v>
      </c>
      <c r="L499" s="1473"/>
      <c r="M499" s="1474"/>
      <c r="N499" s="1474"/>
      <c r="O499" s="1474"/>
      <c r="P499" s="1474"/>
      <c r="Q499" s="1474"/>
      <c r="R499" s="1474"/>
      <c r="S499" s="1474"/>
      <c r="T499" s="439">
        <f t="shared" ref="T499:T543" si="50">+U499+V499+W499+X499+Y499+Z499+AA499+AB499</f>
        <v>0</v>
      </c>
      <c r="U499" s="1475"/>
      <c r="V499" s="441"/>
      <c r="W499" s="441"/>
      <c r="X499" s="442"/>
      <c r="Y499" s="441"/>
      <c r="Z499" s="442"/>
      <c r="AA499" s="442"/>
      <c r="AB499" s="1178"/>
      <c r="AC499" s="1178"/>
      <c r="AD499" s="1178"/>
      <c r="AE499" s="1178"/>
      <c r="AF499" s="1476">
        <v>1</v>
      </c>
      <c r="AG499" s="155" t="s">
        <v>1223</v>
      </c>
      <c r="AH499" s="445" t="s">
        <v>40</v>
      </c>
      <c r="AI499" s="447">
        <v>100</v>
      </c>
      <c r="AJ499" s="447">
        <v>100</v>
      </c>
      <c r="AK499" s="448">
        <v>43101</v>
      </c>
      <c r="AL499" s="448">
        <v>43465</v>
      </c>
      <c r="AM499" s="1698"/>
      <c r="AN499" s="1699">
        <v>0</v>
      </c>
      <c r="AO499" s="449" t="s">
        <v>882</v>
      </c>
    </row>
    <row r="500" spans="1:41" s="1180" customFormat="1" ht="35.1" customHeight="1" thickBot="1" x14ac:dyDescent="0.3">
      <c r="A500" s="1448" t="s">
        <v>1041</v>
      </c>
      <c r="B500" s="1345" t="s">
        <v>1219</v>
      </c>
      <c r="C500" s="1346" t="s">
        <v>1220</v>
      </c>
      <c r="D500" s="461">
        <v>389</v>
      </c>
      <c r="E500" s="463" t="s">
        <v>1221</v>
      </c>
      <c r="F500" s="463" t="s">
        <v>1222</v>
      </c>
      <c r="G500" s="463">
        <v>0</v>
      </c>
      <c r="H500" s="463" t="s">
        <v>47</v>
      </c>
      <c r="I500" s="463">
        <v>1</v>
      </c>
      <c r="J500" s="594">
        <v>1</v>
      </c>
      <c r="K500" s="1477">
        <f t="shared" ref="K500:K528" si="51">+L500+M500+N500+O500+P500+Q500+R500+S500</f>
        <v>0</v>
      </c>
      <c r="L500" s="1191"/>
      <c r="M500" s="78"/>
      <c r="N500" s="78"/>
      <c r="O500" s="466"/>
      <c r="P500" s="78"/>
      <c r="Q500" s="466"/>
      <c r="R500" s="466"/>
      <c r="S500" s="1478"/>
      <c r="T500" s="697">
        <f t="shared" si="50"/>
        <v>0</v>
      </c>
      <c r="U500" s="1191"/>
      <c r="V500" s="78"/>
      <c r="W500" s="78"/>
      <c r="X500" s="466"/>
      <c r="Y500" s="78"/>
      <c r="Z500" s="466"/>
      <c r="AA500" s="466"/>
      <c r="AB500" s="1192"/>
      <c r="AC500" s="1192"/>
      <c r="AD500" s="1192"/>
      <c r="AE500" s="1192"/>
      <c r="AF500" s="1479">
        <v>2</v>
      </c>
      <c r="AG500" s="1777" t="s">
        <v>1224</v>
      </c>
      <c r="AH500" s="1193" t="s">
        <v>53</v>
      </c>
      <c r="AI500" s="470">
        <v>1</v>
      </c>
      <c r="AJ500" s="470">
        <v>0</v>
      </c>
      <c r="AK500" s="471">
        <v>43101</v>
      </c>
      <c r="AL500" s="471">
        <v>43465</v>
      </c>
      <c r="AM500" s="1700">
        <v>0</v>
      </c>
      <c r="AN500" s="1701">
        <v>0</v>
      </c>
      <c r="AO500" s="684" t="s">
        <v>882</v>
      </c>
    </row>
    <row r="501" spans="1:41" s="1180" customFormat="1" ht="35.1" customHeight="1" thickBot="1" x14ac:dyDescent="0.3">
      <c r="A501" s="1480" t="s">
        <v>1041</v>
      </c>
      <c r="B501" s="1399" t="s">
        <v>1219</v>
      </c>
      <c r="C501" s="1481" t="s">
        <v>1220</v>
      </c>
      <c r="D501" s="163">
        <v>390</v>
      </c>
      <c r="E501" s="421" t="s">
        <v>1225</v>
      </c>
      <c r="F501" s="421" t="s">
        <v>1226</v>
      </c>
      <c r="G501" s="421">
        <v>0</v>
      </c>
      <c r="H501" s="421" t="s">
        <v>38</v>
      </c>
      <c r="I501" s="421">
        <v>8</v>
      </c>
      <c r="J501" s="166">
        <v>2</v>
      </c>
      <c r="K501" s="1482">
        <f t="shared" si="51"/>
        <v>0</v>
      </c>
      <c r="L501" s="1300"/>
      <c r="M501" s="183"/>
      <c r="N501" s="183"/>
      <c r="O501" s="427"/>
      <c r="P501" s="183"/>
      <c r="Q501" s="427"/>
      <c r="R501" s="427"/>
      <c r="S501" s="1483"/>
      <c r="T501" s="167">
        <f t="shared" si="50"/>
        <v>0</v>
      </c>
      <c r="U501" s="1300"/>
      <c r="V501" s="183"/>
      <c r="W501" s="183"/>
      <c r="X501" s="427"/>
      <c r="Y501" s="183"/>
      <c r="Z501" s="427"/>
      <c r="AA501" s="427"/>
      <c r="AB501" s="1301"/>
      <c r="AC501" s="1301"/>
      <c r="AD501" s="1301"/>
      <c r="AE501" s="1301"/>
      <c r="AF501" s="1484">
        <v>1</v>
      </c>
      <c r="AG501" s="1779" t="s">
        <v>1227</v>
      </c>
      <c r="AH501" s="1302" t="s">
        <v>53</v>
      </c>
      <c r="AI501" s="429">
        <v>1</v>
      </c>
      <c r="AJ501" s="429">
        <v>0</v>
      </c>
      <c r="AK501" s="430">
        <v>43101</v>
      </c>
      <c r="AL501" s="430">
        <v>43465</v>
      </c>
      <c r="AM501" s="1649">
        <v>0</v>
      </c>
      <c r="AN501" s="1650">
        <v>0</v>
      </c>
      <c r="AO501" s="178" t="s">
        <v>882</v>
      </c>
    </row>
    <row r="502" spans="1:41" s="1180" customFormat="1" ht="35.1" customHeight="1" thickBot="1" x14ac:dyDescent="0.3">
      <c r="A502" s="1460" t="s">
        <v>1041</v>
      </c>
      <c r="B502" s="1309" t="s">
        <v>1219</v>
      </c>
      <c r="C502" s="1310" t="s">
        <v>1220</v>
      </c>
      <c r="D502" s="599">
        <v>391</v>
      </c>
      <c r="E502" s="1087" t="s">
        <v>1228</v>
      </c>
      <c r="F502" s="1087" t="s">
        <v>1229</v>
      </c>
      <c r="G502" s="1087">
        <v>0</v>
      </c>
      <c r="H502" s="1087" t="s">
        <v>38</v>
      </c>
      <c r="I502" s="1087">
        <v>8</v>
      </c>
      <c r="J502" s="696">
        <v>8</v>
      </c>
      <c r="K502" s="867">
        <f t="shared" si="51"/>
        <v>0</v>
      </c>
      <c r="L502" s="1485"/>
      <c r="M502" s="699"/>
      <c r="N502" s="699"/>
      <c r="O502" s="707"/>
      <c r="P502" s="699"/>
      <c r="Q502" s="707"/>
      <c r="R502" s="707"/>
      <c r="S502" s="1486"/>
      <c r="T502" s="697">
        <f t="shared" si="50"/>
        <v>0</v>
      </c>
      <c r="U502" s="1475"/>
      <c r="V502" s="441"/>
      <c r="W502" s="441"/>
      <c r="X502" s="442"/>
      <c r="Y502" s="441"/>
      <c r="Z502" s="442"/>
      <c r="AA502" s="442"/>
      <c r="AB502" s="1178"/>
      <c r="AC502" s="1178"/>
      <c r="AD502" s="1178"/>
      <c r="AE502" s="1178"/>
      <c r="AF502" s="1487">
        <v>1</v>
      </c>
      <c r="AG502" s="251" t="s">
        <v>1230</v>
      </c>
      <c r="AH502" s="703" t="s">
        <v>53</v>
      </c>
      <c r="AI502" s="704">
        <v>4</v>
      </c>
      <c r="AJ502" s="704">
        <v>0</v>
      </c>
      <c r="AK502" s="1316">
        <v>43101</v>
      </c>
      <c r="AL502" s="1316">
        <v>43465</v>
      </c>
      <c r="AM502" s="1701">
        <v>0</v>
      </c>
      <c r="AN502" s="1635">
        <v>0</v>
      </c>
      <c r="AO502" s="684" t="s">
        <v>882</v>
      </c>
    </row>
    <row r="503" spans="1:41" s="1180" customFormat="1" ht="35.1" customHeight="1" thickBot="1" x14ac:dyDescent="0.3">
      <c r="A503" s="1458" t="s">
        <v>1041</v>
      </c>
      <c r="B503" s="1399" t="s">
        <v>1219</v>
      </c>
      <c r="C503" s="1400" t="s">
        <v>1231</v>
      </c>
      <c r="D503" s="163">
        <v>392</v>
      </c>
      <c r="E503" s="421" t="s">
        <v>1232</v>
      </c>
      <c r="F503" s="421" t="s">
        <v>1233</v>
      </c>
      <c r="G503" s="421">
        <v>0</v>
      </c>
      <c r="H503" s="35" t="s">
        <v>38</v>
      </c>
      <c r="I503" s="35">
        <v>1</v>
      </c>
      <c r="J503" s="37">
        <v>1</v>
      </c>
      <c r="K503" s="1488">
        <f>+L503+M503+N503+O503+P503+Q503+R503+S503</f>
        <v>38115000</v>
      </c>
      <c r="L503" s="1298">
        <v>38115000</v>
      </c>
      <c r="M503" s="42"/>
      <c r="N503" s="42"/>
      <c r="O503" s="719"/>
      <c r="P503" s="42"/>
      <c r="Q503" s="719"/>
      <c r="R503" s="719"/>
      <c r="S503" s="1489"/>
      <c r="T503" s="38">
        <f t="shared" si="50"/>
        <v>38115000</v>
      </c>
      <c r="U503" s="1184">
        <v>38115000</v>
      </c>
      <c r="V503" s="62"/>
      <c r="W503" s="62"/>
      <c r="X503" s="453"/>
      <c r="Y503" s="62"/>
      <c r="Z503" s="453"/>
      <c r="AA503" s="453"/>
      <c r="AB503" s="21"/>
      <c r="AC503" s="21"/>
      <c r="AD503" s="21"/>
      <c r="AE503" s="21"/>
      <c r="AF503" s="1490"/>
      <c r="AG503" s="1735" t="s">
        <v>1234</v>
      </c>
      <c r="AH503" s="314" t="s">
        <v>53</v>
      </c>
      <c r="AI503" s="542">
        <v>1</v>
      </c>
      <c r="AJ503" s="1491">
        <v>1</v>
      </c>
      <c r="AK503" s="47">
        <v>43101</v>
      </c>
      <c r="AL503" s="47">
        <v>43465</v>
      </c>
      <c r="AM503" s="1699">
        <v>38115000</v>
      </c>
      <c r="AN503" s="1636">
        <v>38115000</v>
      </c>
      <c r="AO503" s="48" t="s">
        <v>882</v>
      </c>
    </row>
    <row r="504" spans="1:41" s="1180" customFormat="1" ht="35.1" customHeight="1" thickBot="1" x14ac:dyDescent="0.3">
      <c r="A504" s="1460" t="s">
        <v>1041</v>
      </c>
      <c r="B504" s="1309" t="s">
        <v>1219</v>
      </c>
      <c r="C504" s="1462" t="s">
        <v>1231</v>
      </c>
      <c r="D504" s="599">
        <v>393</v>
      </c>
      <c r="E504" s="1087" t="s">
        <v>1235</v>
      </c>
      <c r="F504" s="1087" t="s">
        <v>1236</v>
      </c>
      <c r="G504" s="1087">
        <v>0</v>
      </c>
      <c r="H504" s="421" t="s">
        <v>38</v>
      </c>
      <c r="I504" s="421">
        <v>1</v>
      </c>
      <c r="J504" s="166">
        <v>0.33</v>
      </c>
      <c r="K504" s="1482">
        <f t="shared" si="51"/>
        <v>0</v>
      </c>
      <c r="L504" s="1300"/>
      <c r="M504" s="183"/>
      <c r="N504" s="183"/>
      <c r="O504" s="608"/>
      <c r="P504" s="183"/>
      <c r="Q504" s="608"/>
      <c r="R504" s="608"/>
      <c r="S504" s="1483"/>
      <c r="T504" s="167">
        <f t="shared" si="50"/>
        <v>0</v>
      </c>
      <c r="U504" s="1300"/>
      <c r="V504" s="183"/>
      <c r="W504" s="183"/>
      <c r="X504" s="608"/>
      <c r="Y504" s="183"/>
      <c r="Z504" s="608"/>
      <c r="AA504" s="608"/>
      <c r="AB504" s="1301"/>
      <c r="AC504" s="1301"/>
      <c r="AD504" s="1301"/>
      <c r="AE504" s="1301"/>
      <c r="AF504" s="609">
        <v>1</v>
      </c>
      <c r="AG504" s="103" t="s">
        <v>1237</v>
      </c>
      <c r="AH504" s="428" t="s">
        <v>40</v>
      </c>
      <c r="AI504" s="1139">
        <v>100</v>
      </c>
      <c r="AJ504" s="1139">
        <v>100</v>
      </c>
      <c r="AK504" s="430">
        <v>43101</v>
      </c>
      <c r="AL504" s="430">
        <v>43465</v>
      </c>
      <c r="AM504" s="1650">
        <v>0</v>
      </c>
      <c r="AN504" s="1634">
        <v>0</v>
      </c>
      <c r="AO504" s="178" t="s">
        <v>882</v>
      </c>
    </row>
    <row r="505" spans="1:41" s="1180" customFormat="1" ht="35.1" customHeight="1" thickBot="1" x14ac:dyDescent="0.3">
      <c r="A505" s="1458" t="s">
        <v>1041</v>
      </c>
      <c r="B505" s="1399" t="s">
        <v>1219</v>
      </c>
      <c r="C505" s="1400" t="s">
        <v>1231</v>
      </c>
      <c r="D505" s="163">
        <v>394</v>
      </c>
      <c r="E505" s="421" t="s">
        <v>1238</v>
      </c>
      <c r="F505" s="421" t="s">
        <v>1239</v>
      </c>
      <c r="G505" s="421">
        <v>27</v>
      </c>
      <c r="H505" s="421" t="s">
        <v>38</v>
      </c>
      <c r="I505" s="421">
        <v>27</v>
      </c>
      <c r="J505" s="166">
        <v>27</v>
      </c>
      <c r="K505" s="1482">
        <f t="shared" si="51"/>
        <v>518178648</v>
      </c>
      <c r="L505" s="1450">
        <v>518178648</v>
      </c>
      <c r="M505" s="1451"/>
      <c r="N505" s="1451"/>
      <c r="O505" s="1451"/>
      <c r="P505" s="1451"/>
      <c r="Q505" s="1451"/>
      <c r="R505" s="1451"/>
      <c r="S505" s="1451"/>
      <c r="T505" s="167">
        <f t="shared" si="50"/>
        <v>157900000</v>
      </c>
      <c r="U505" s="1492">
        <v>157900000</v>
      </c>
      <c r="V505" s="1492"/>
      <c r="W505" s="1492"/>
      <c r="X505" s="1492"/>
      <c r="Y505" s="1492"/>
      <c r="Z505" s="1492"/>
      <c r="AA505" s="1492"/>
      <c r="AB505" s="1492"/>
      <c r="AC505" s="1492"/>
      <c r="AD505" s="1492"/>
      <c r="AE505" s="1493"/>
      <c r="AF505" s="1494">
        <v>1</v>
      </c>
      <c r="AG505" s="1803" t="s">
        <v>1240</v>
      </c>
      <c r="AH505" s="428" t="s">
        <v>53</v>
      </c>
      <c r="AI505" s="1139">
        <v>27</v>
      </c>
      <c r="AJ505" s="1139">
        <v>27</v>
      </c>
      <c r="AK505" s="430">
        <v>43101</v>
      </c>
      <c r="AL505" s="430">
        <v>43465</v>
      </c>
      <c r="AM505" s="1649">
        <v>518178648</v>
      </c>
      <c r="AN505" s="1650">
        <v>157900000</v>
      </c>
      <c r="AO505" s="178" t="s">
        <v>882</v>
      </c>
    </row>
    <row r="506" spans="1:41" ht="35.1" customHeight="1" x14ac:dyDescent="0.25">
      <c r="A506" s="1317" t="s">
        <v>1041</v>
      </c>
      <c r="B506" s="1318" t="s">
        <v>1219</v>
      </c>
      <c r="C506" s="1349" t="s">
        <v>1231</v>
      </c>
      <c r="D506" s="434">
        <v>395</v>
      </c>
      <c r="E506" s="436" t="s">
        <v>1241</v>
      </c>
      <c r="F506" s="436" t="s">
        <v>1242</v>
      </c>
      <c r="G506" s="994">
        <v>5</v>
      </c>
      <c r="H506" s="994" t="s">
        <v>47</v>
      </c>
      <c r="I506" s="994">
        <v>7</v>
      </c>
      <c r="J506" s="551">
        <v>7</v>
      </c>
      <c r="K506" s="439">
        <f t="shared" si="51"/>
        <v>57000000</v>
      </c>
      <c r="L506" s="440">
        <v>0</v>
      </c>
      <c r="M506" s="441">
        <v>0</v>
      </c>
      <c r="N506" s="441">
        <v>0</v>
      </c>
      <c r="O506" s="442"/>
      <c r="P506" s="441">
        <v>0</v>
      </c>
      <c r="Q506" s="442"/>
      <c r="R506" s="442"/>
      <c r="S506" s="443">
        <v>57000000</v>
      </c>
      <c r="T506" s="439">
        <f t="shared" si="50"/>
        <v>57000000</v>
      </c>
      <c r="U506" s="1495"/>
      <c r="V506" s="1495"/>
      <c r="W506" s="1495"/>
      <c r="X506" s="1495"/>
      <c r="Y506" s="1495"/>
      <c r="Z506" s="1495"/>
      <c r="AA506" s="1495"/>
      <c r="AB506" s="1495">
        <v>57000000</v>
      </c>
      <c r="AC506" s="443"/>
      <c r="AD506" s="443"/>
      <c r="AE506" s="443"/>
      <c r="AF506" s="554"/>
      <c r="AG506" s="155" t="s">
        <v>1243</v>
      </c>
      <c r="AH506" s="446" t="s">
        <v>73</v>
      </c>
      <c r="AI506" s="1496">
        <v>1</v>
      </c>
      <c r="AJ506" s="447">
        <v>70</v>
      </c>
      <c r="AK506" s="556">
        <v>43101</v>
      </c>
      <c r="AL506" s="737">
        <f>AM506/12</f>
        <v>1925000</v>
      </c>
      <c r="AM506" s="1636">
        <v>23100000</v>
      </c>
      <c r="AN506" s="1636">
        <v>23100000</v>
      </c>
      <c r="AO506" s="449" t="s">
        <v>438</v>
      </c>
    </row>
    <row r="507" spans="1:41" ht="35.1" customHeight="1" x14ac:dyDescent="0.25">
      <c r="A507" s="1323" t="s">
        <v>1041</v>
      </c>
      <c r="B507" s="1324" t="s">
        <v>1219</v>
      </c>
      <c r="C507" s="1350" t="s">
        <v>1231</v>
      </c>
      <c r="D507" s="55">
        <v>395</v>
      </c>
      <c r="E507" s="57" t="s">
        <v>1241</v>
      </c>
      <c r="F507" s="57" t="s">
        <v>1242</v>
      </c>
      <c r="G507" s="896">
        <v>5</v>
      </c>
      <c r="H507" s="896" t="s">
        <v>47</v>
      </c>
      <c r="I507" s="896">
        <v>7</v>
      </c>
      <c r="J507" s="59">
        <v>7</v>
      </c>
      <c r="K507" s="60">
        <f t="shared" si="51"/>
        <v>0</v>
      </c>
      <c r="L507" s="61">
        <v>0</v>
      </c>
      <c r="M507" s="62">
        <v>0</v>
      </c>
      <c r="N507" s="62">
        <v>0</v>
      </c>
      <c r="O507" s="453"/>
      <c r="P507" s="62">
        <v>0</v>
      </c>
      <c r="Q507" s="453"/>
      <c r="R507" s="453"/>
      <c r="S507" s="63">
        <v>0</v>
      </c>
      <c r="T507" s="60">
        <f t="shared" si="50"/>
        <v>0</v>
      </c>
      <c r="U507" s="61"/>
      <c r="V507" s="62"/>
      <c r="W507" s="62"/>
      <c r="X507" s="453"/>
      <c r="Y507" s="62"/>
      <c r="Z507" s="453"/>
      <c r="AA507" s="453"/>
      <c r="AB507" s="63"/>
      <c r="AC507" s="63"/>
      <c r="AD507" s="63"/>
      <c r="AE507" s="63"/>
      <c r="AF507" s="749"/>
      <c r="AG507" s="155" t="s">
        <v>1243</v>
      </c>
      <c r="AH507" s="446" t="s">
        <v>73</v>
      </c>
      <c r="AI507" s="1497">
        <v>1</v>
      </c>
      <c r="AJ507" s="457">
        <v>70</v>
      </c>
      <c r="AK507" s="750">
        <v>43101</v>
      </c>
      <c r="AL507" s="751">
        <f>AM507/12</f>
        <v>1925000</v>
      </c>
      <c r="AM507" s="1647">
        <v>23100000</v>
      </c>
      <c r="AN507" s="1647">
        <v>23100000</v>
      </c>
      <c r="AO507" s="68" t="s">
        <v>438</v>
      </c>
    </row>
    <row r="508" spans="1:41" ht="35.1" customHeight="1" x14ac:dyDescent="0.25">
      <c r="A508" s="1323" t="s">
        <v>1041</v>
      </c>
      <c r="B508" s="1324" t="s">
        <v>1219</v>
      </c>
      <c r="C508" s="1350" t="s">
        <v>1231</v>
      </c>
      <c r="D508" s="55">
        <v>395</v>
      </c>
      <c r="E508" s="57" t="s">
        <v>1241</v>
      </c>
      <c r="F508" s="57" t="s">
        <v>1242</v>
      </c>
      <c r="G508" s="896">
        <v>5</v>
      </c>
      <c r="H508" s="896" t="s">
        <v>47</v>
      </c>
      <c r="I508" s="896">
        <v>7</v>
      </c>
      <c r="J508" s="59">
        <v>7</v>
      </c>
      <c r="K508" s="60">
        <f t="shared" si="51"/>
        <v>0</v>
      </c>
      <c r="L508" s="61">
        <v>0</v>
      </c>
      <c r="M508" s="62">
        <v>0</v>
      </c>
      <c r="N508" s="62">
        <v>0</v>
      </c>
      <c r="O508" s="453"/>
      <c r="P508" s="62">
        <v>0</v>
      </c>
      <c r="Q508" s="453"/>
      <c r="R508" s="453"/>
      <c r="S508" s="63">
        <v>0</v>
      </c>
      <c r="T508" s="60">
        <f t="shared" si="50"/>
        <v>0</v>
      </c>
      <c r="U508" s="80"/>
      <c r="V508" s="81"/>
      <c r="W508" s="81"/>
      <c r="X508" s="828"/>
      <c r="Y508" s="81"/>
      <c r="Z508" s="828"/>
      <c r="AA508" s="828"/>
      <c r="AB508" s="82"/>
      <c r="AC508" s="82"/>
      <c r="AD508" s="82"/>
      <c r="AE508" s="82"/>
      <c r="AF508" s="947"/>
      <c r="AG508" s="155" t="s">
        <v>1243</v>
      </c>
      <c r="AH508" s="446" t="s">
        <v>73</v>
      </c>
      <c r="AI508" s="1498">
        <v>1</v>
      </c>
      <c r="AJ508" s="833">
        <v>0</v>
      </c>
      <c r="AK508" s="948">
        <v>43282</v>
      </c>
      <c r="AL508" s="1499">
        <v>43464</v>
      </c>
      <c r="AM508" s="1637">
        <v>4200000</v>
      </c>
      <c r="AN508" s="1637">
        <v>4200000</v>
      </c>
      <c r="AO508" s="68" t="s">
        <v>438</v>
      </c>
    </row>
    <row r="509" spans="1:41" ht="35.1" customHeight="1" thickBot="1" x14ac:dyDescent="0.3">
      <c r="A509" s="1353" t="s">
        <v>1041</v>
      </c>
      <c r="B509" s="1354" t="s">
        <v>1219</v>
      </c>
      <c r="C509" s="1355" t="s">
        <v>1231</v>
      </c>
      <c r="D509" s="72">
        <v>395</v>
      </c>
      <c r="E509" s="74" t="s">
        <v>1241</v>
      </c>
      <c r="F509" s="74" t="s">
        <v>1242</v>
      </c>
      <c r="G509" s="825">
        <v>5</v>
      </c>
      <c r="H509" s="825" t="s">
        <v>47</v>
      </c>
      <c r="I509" s="825">
        <v>7</v>
      </c>
      <c r="J509" s="1121">
        <v>7</v>
      </c>
      <c r="K509" s="827">
        <f t="shared" si="51"/>
        <v>0</v>
      </c>
      <c r="L509" s="80">
        <v>0</v>
      </c>
      <c r="M509" s="81">
        <v>0</v>
      </c>
      <c r="N509" s="81">
        <v>0</v>
      </c>
      <c r="O509" s="828"/>
      <c r="P509" s="81">
        <v>0</v>
      </c>
      <c r="Q509" s="828"/>
      <c r="R509" s="828"/>
      <c r="S509" s="82">
        <v>0</v>
      </c>
      <c r="T509" s="827">
        <f t="shared" si="50"/>
        <v>0</v>
      </c>
      <c r="U509" s="80"/>
      <c r="V509" s="81"/>
      <c r="W509" s="81"/>
      <c r="X509" s="828"/>
      <c r="Y509" s="81"/>
      <c r="Z509" s="828"/>
      <c r="AA509" s="828"/>
      <c r="AB509" s="82"/>
      <c r="AC509" s="82"/>
      <c r="AD509" s="82"/>
      <c r="AE509" s="82"/>
      <c r="AF509" s="947"/>
      <c r="AG509" s="221" t="s">
        <v>1243</v>
      </c>
      <c r="AH509" s="541" t="s">
        <v>73</v>
      </c>
      <c r="AI509" s="1498">
        <v>1</v>
      </c>
      <c r="AJ509" s="833">
        <v>50</v>
      </c>
      <c r="AK509" s="86">
        <v>43101</v>
      </c>
      <c r="AL509" s="1499">
        <f>AM509/12</f>
        <v>550000</v>
      </c>
      <c r="AM509" s="1637">
        <v>6600000</v>
      </c>
      <c r="AN509" s="1637">
        <v>6600000</v>
      </c>
      <c r="AO509" s="87" t="s">
        <v>438</v>
      </c>
    </row>
    <row r="510" spans="1:41" ht="35.1" customHeight="1" thickBot="1" x14ac:dyDescent="0.3">
      <c r="A510" s="1398" t="s">
        <v>1041</v>
      </c>
      <c r="B510" s="1399" t="s">
        <v>1219</v>
      </c>
      <c r="C510" s="1400" t="s">
        <v>1231</v>
      </c>
      <c r="D510" s="163">
        <v>396</v>
      </c>
      <c r="E510" s="421" t="s">
        <v>1244</v>
      </c>
      <c r="F510" s="421" t="s">
        <v>975</v>
      </c>
      <c r="G510" s="838">
        <v>1</v>
      </c>
      <c r="H510" s="838" t="s">
        <v>47</v>
      </c>
      <c r="I510" s="838">
        <v>1</v>
      </c>
      <c r="J510" s="166">
        <v>1</v>
      </c>
      <c r="K510" s="167">
        <f>+L510+M510+N510+O510+P510+Q510+R510+S510</f>
        <v>19000000</v>
      </c>
      <c r="L510" s="182">
        <v>19000000</v>
      </c>
      <c r="M510" s="183">
        <v>0</v>
      </c>
      <c r="N510" s="183">
        <v>0</v>
      </c>
      <c r="O510" s="427"/>
      <c r="P510" s="183">
        <v>0</v>
      </c>
      <c r="Q510" s="427"/>
      <c r="R510" s="427"/>
      <c r="S510" s="185">
        <v>0</v>
      </c>
      <c r="T510" s="167">
        <f>+U510+V510+W510+X510+Y510+Z510+AA510+AB510</f>
        <v>19000000</v>
      </c>
      <c r="U510" s="99">
        <v>19000000</v>
      </c>
      <c r="V510" s="99"/>
      <c r="W510" s="99"/>
      <c r="X510" s="99"/>
      <c r="Y510" s="99"/>
      <c r="Z510" s="99"/>
      <c r="AA510" s="99"/>
      <c r="AB510" s="99"/>
      <c r="AC510" s="99"/>
      <c r="AD510" s="185"/>
      <c r="AE510" s="185"/>
      <c r="AF510" s="176"/>
      <c r="AG510" s="139" t="s">
        <v>1245</v>
      </c>
      <c r="AH510" s="175" t="s">
        <v>334</v>
      </c>
      <c r="AI510" s="429">
        <v>1</v>
      </c>
      <c r="AJ510" s="429">
        <v>0.5</v>
      </c>
      <c r="AK510" s="177">
        <v>43101</v>
      </c>
      <c r="AL510" s="711">
        <f>AM510/11</f>
        <v>1727272.7272727273</v>
      </c>
      <c r="AM510" s="1634">
        <v>19000000</v>
      </c>
      <c r="AN510" s="1634">
        <v>19000000</v>
      </c>
      <c r="AO510" s="178" t="s">
        <v>438</v>
      </c>
    </row>
    <row r="511" spans="1:41" ht="35.1" customHeight="1" thickBot="1" x14ac:dyDescent="0.3">
      <c r="A511" s="1402" t="s">
        <v>1041</v>
      </c>
      <c r="B511" s="1403" t="s">
        <v>1219</v>
      </c>
      <c r="C511" s="1404" t="s">
        <v>1231</v>
      </c>
      <c r="D511" s="305">
        <v>397</v>
      </c>
      <c r="E511" s="1015" t="s">
        <v>1246</v>
      </c>
      <c r="F511" s="1015" t="s">
        <v>1247</v>
      </c>
      <c r="G511" s="847">
        <v>1</v>
      </c>
      <c r="H511" s="847" t="s">
        <v>47</v>
      </c>
      <c r="I511" s="847">
        <v>1</v>
      </c>
      <c r="J511" s="308">
        <v>1</v>
      </c>
      <c r="K511" s="603">
        <f t="shared" si="51"/>
        <v>3300000</v>
      </c>
      <c r="L511" s="605">
        <v>0</v>
      </c>
      <c r="M511" s="606">
        <v>0</v>
      </c>
      <c r="N511" s="606">
        <v>0</v>
      </c>
      <c r="O511" s="635"/>
      <c r="P511" s="606">
        <v>0</v>
      </c>
      <c r="Q511" s="635"/>
      <c r="R511" s="635"/>
      <c r="S511" s="1149">
        <v>3300000</v>
      </c>
      <c r="T511" s="603">
        <f t="shared" ref="T511:T522" si="52">+U511+V511+W511+X511+Y511+Z511+AA511+AB511</f>
        <v>3300000</v>
      </c>
      <c r="U511" s="1369"/>
      <c r="V511" s="1369"/>
      <c r="W511" s="1369"/>
      <c r="X511" s="1369"/>
      <c r="Y511" s="1369"/>
      <c r="Z511" s="1369"/>
      <c r="AA511" s="1369"/>
      <c r="AB511" s="1369">
        <v>3300000</v>
      </c>
      <c r="AC511" s="1369"/>
      <c r="AD511" s="1500"/>
      <c r="AE511" s="1500"/>
      <c r="AF511" s="1501"/>
      <c r="AG511" s="1773" t="s">
        <v>1248</v>
      </c>
      <c r="AH511" s="267" t="s">
        <v>334</v>
      </c>
      <c r="AI511" s="268">
        <v>1</v>
      </c>
      <c r="AJ511" s="268">
        <v>1</v>
      </c>
      <c r="AK511" s="729">
        <v>43101</v>
      </c>
      <c r="AL511" s="730">
        <f>AM511/12</f>
        <v>275000</v>
      </c>
      <c r="AM511" s="1688">
        <v>3300000</v>
      </c>
      <c r="AN511" s="1688">
        <v>3300000</v>
      </c>
      <c r="AO511" s="270" t="s">
        <v>438</v>
      </c>
    </row>
    <row r="512" spans="1:41" ht="35.1" customHeight="1" x14ac:dyDescent="0.25">
      <c r="A512" s="1332" t="s">
        <v>1041</v>
      </c>
      <c r="B512" s="1333" t="s">
        <v>1219</v>
      </c>
      <c r="C512" s="1381" t="s">
        <v>1231</v>
      </c>
      <c r="D512" s="33">
        <v>398</v>
      </c>
      <c r="E512" s="35" t="s">
        <v>1249</v>
      </c>
      <c r="F512" s="35" t="s">
        <v>1250</v>
      </c>
      <c r="G512" s="881">
        <v>0</v>
      </c>
      <c r="H512" s="881" t="s">
        <v>47</v>
      </c>
      <c r="I512" s="881">
        <v>1</v>
      </c>
      <c r="J512" s="37">
        <v>1</v>
      </c>
      <c r="K512" s="38">
        <f t="shared" si="51"/>
        <v>272094929</v>
      </c>
      <c r="L512" s="1020">
        <v>185490281</v>
      </c>
      <c r="M512" s="1294"/>
      <c r="N512" s="1294"/>
      <c r="O512" s="1294"/>
      <c r="P512" s="1294"/>
      <c r="Q512" s="1294"/>
      <c r="R512" s="1294"/>
      <c r="S512" s="1294">
        <v>86604648</v>
      </c>
      <c r="T512" s="38">
        <f t="shared" si="52"/>
        <v>271086885</v>
      </c>
      <c r="U512" s="311">
        <v>184482237</v>
      </c>
      <c r="V512" s="311"/>
      <c r="W512" s="311"/>
      <c r="X512" s="311"/>
      <c r="Y512" s="311"/>
      <c r="Z512" s="311"/>
      <c r="AA512" s="311"/>
      <c r="AB512" s="311">
        <v>86604648</v>
      </c>
      <c r="AC512" s="311"/>
      <c r="AD512" s="311"/>
      <c r="AE512" s="311"/>
      <c r="AF512" s="315"/>
      <c r="AG512" s="1735" t="s">
        <v>1251</v>
      </c>
      <c r="AH512" s="582" t="s">
        <v>53</v>
      </c>
      <c r="AI512" s="583">
        <v>10</v>
      </c>
      <c r="AJ512" s="583">
        <v>7</v>
      </c>
      <c r="AK512" s="317">
        <v>43101</v>
      </c>
      <c r="AL512" s="690">
        <v>43464</v>
      </c>
      <c r="AM512" s="1642">
        <v>46200000</v>
      </c>
      <c r="AN512" s="1642">
        <v>46200000</v>
      </c>
      <c r="AO512" s="48" t="s">
        <v>438</v>
      </c>
    </row>
    <row r="513" spans="1:41" ht="35.1" customHeight="1" x14ac:dyDescent="0.25">
      <c r="A513" s="1323" t="s">
        <v>1041</v>
      </c>
      <c r="B513" s="1324" t="s">
        <v>1219</v>
      </c>
      <c r="C513" s="1350" t="s">
        <v>1231</v>
      </c>
      <c r="D513" s="55">
        <v>398</v>
      </c>
      <c r="E513" s="57" t="s">
        <v>1249</v>
      </c>
      <c r="F513" s="57" t="s">
        <v>1250</v>
      </c>
      <c r="G513" s="896">
        <v>0</v>
      </c>
      <c r="H513" s="896" t="s">
        <v>47</v>
      </c>
      <c r="I513" s="896">
        <v>1</v>
      </c>
      <c r="J513" s="59">
        <v>1</v>
      </c>
      <c r="K513" s="60">
        <f t="shared" si="51"/>
        <v>0</v>
      </c>
      <c r="L513" s="61">
        <v>0</v>
      </c>
      <c r="M513" s="62">
        <v>0</v>
      </c>
      <c r="N513" s="62">
        <v>0</v>
      </c>
      <c r="O513" s="453"/>
      <c r="P513" s="62">
        <v>0</v>
      </c>
      <c r="Q513" s="453"/>
      <c r="R513" s="453"/>
      <c r="S513" s="63">
        <v>0</v>
      </c>
      <c r="T513" s="60">
        <f t="shared" si="52"/>
        <v>0</v>
      </c>
      <c r="U513" s="61"/>
      <c r="V513" s="62"/>
      <c r="W513" s="62"/>
      <c r="X513" s="453"/>
      <c r="Y513" s="62"/>
      <c r="Z513" s="453"/>
      <c r="AA513" s="453"/>
      <c r="AB513" s="63"/>
      <c r="AC513" s="63"/>
      <c r="AD513" s="63"/>
      <c r="AE513" s="63"/>
      <c r="AF513" s="749"/>
      <c r="AG513" s="475" t="s">
        <v>1251</v>
      </c>
      <c r="AH513" s="455" t="s">
        <v>53</v>
      </c>
      <c r="AI513" s="457">
        <v>10</v>
      </c>
      <c r="AJ513" s="457">
        <v>7</v>
      </c>
      <c r="AK513" s="750">
        <v>43101</v>
      </c>
      <c r="AL513" s="751">
        <v>43464</v>
      </c>
      <c r="AM513" s="1647">
        <v>45500000</v>
      </c>
      <c r="AN513" s="1647">
        <v>45500000</v>
      </c>
      <c r="AO513" s="68" t="s">
        <v>438</v>
      </c>
    </row>
    <row r="514" spans="1:41" ht="35.1" customHeight="1" x14ac:dyDescent="0.25">
      <c r="A514" s="1323" t="s">
        <v>1041</v>
      </c>
      <c r="B514" s="1324" t="s">
        <v>1219</v>
      </c>
      <c r="C514" s="1350" t="s">
        <v>1231</v>
      </c>
      <c r="D514" s="55">
        <v>398</v>
      </c>
      <c r="E514" s="57" t="s">
        <v>1249</v>
      </c>
      <c r="F514" s="57" t="s">
        <v>1250</v>
      </c>
      <c r="G514" s="896">
        <v>0</v>
      </c>
      <c r="H514" s="896" t="s">
        <v>47</v>
      </c>
      <c r="I514" s="896">
        <v>1</v>
      </c>
      <c r="J514" s="59">
        <v>1</v>
      </c>
      <c r="K514" s="60">
        <f t="shared" si="51"/>
        <v>0</v>
      </c>
      <c r="L514" s="61">
        <v>0</v>
      </c>
      <c r="M514" s="62">
        <v>0</v>
      </c>
      <c r="N514" s="62">
        <v>0</v>
      </c>
      <c r="O514" s="453"/>
      <c r="P514" s="62">
        <v>0</v>
      </c>
      <c r="Q514" s="453"/>
      <c r="R514" s="453"/>
      <c r="S514" s="63">
        <v>0</v>
      </c>
      <c r="T514" s="60">
        <f t="shared" si="52"/>
        <v>0</v>
      </c>
      <c r="U514" s="61"/>
      <c r="V514" s="62"/>
      <c r="W514" s="62"/>
      <c r="X514" s="453"/>
      <c r="Y514" s="62"/>
      <c r="Z514" s="453"/>
      <c r="AA514" s="453"/>
      <c r="AB514" s="63"/>
      <c r="AC514" s="63"/>
      <c r="AD514" s="63"/>
      <c r="AE514" s="63"/>
      <c r="AF514" s="749"/>
      <c r="AG514" s="475" t="s">
        <v>1243</v>
      </c>
      <c r="AH514" s="456" t="s">
        <v>73</v>
      </c>
      <c r="AI514" s="457">
        <v>100</v>
      </c>
      <c r="AJ514" s="457">
        <v>0</v>
      </c>
      <c r="AK514" s="750">
        <v>43282</v>
      </c>
      <c r="AL514" s="751">
        <v>43464</v>
      </c>
      <c r="AM514" s="1647">
        <v>4200000</v>
      </c>
      <c r="AN514" s="1647">
        <v>4200000</v>
      </c>
      <c r="AO514" s="68" t="s">
        <v>438</v>
      </c>
    </row>
    <row r="515" spans="1:41" ht="35.1" customHeight="1" x14ac:dyDescent="0.25">
      <c r="A515" s="1323" t="s">
        <v>1041</v>
      </c>
      <c r="B515" s="1324" t="s">
        <v>1219</v>
      </c>
      <c r="C515" s="1350" t="s">
        <v>1231</v>
      </c>
      <c r="D515" s="55">
        <v>398</v>
      </c>
      <c r="E515" s="57" t="s">
        <v>1249</v>
      </c>
      <c r="F515" s="57" t="s">
        <v>1250</v>
      </c>
      <c r="G515" s="896">
        <v>0</v>
      </c>
      <c r="H515" s="896" t="s">
        <v>47</v>
      </c>
      <c r="I515" s="896">
        <v>1</v>
      </c>
      <c r="J515" s="59">
        <v>1</v>
      </c>
      <c r="K515" s="60">
        <f t="shared" si="51"/>
        <v>0</v>
      </c>
      <c r="L515" s="61">
        <v>0</v>
      </c>
      <c r="M515" s="62">
        <v>0</v>
      </c>
      <c r="N515" s="62">
        <v>0</v>
      </c>
      <c r="O515" s="453"/>
      <c r="P515" s="62">
        <v>0</v>
      </c>
      <c r="Q515" s="453"/>
      <c r="R515" s="453"/>
      <c r="S515" s="63">
        <v>0</v>
      </c>
      <c r="T515" s="60">
        <f t="shared" si="52"/>
        <v>0</v>
      </c>
      <c r="U515" s="61"/>
      <c r="V515" s="62"/>
      <c r="W515" s="62"/>
      <c r="X515" s="453"/>
      <c r="Y515" s="62"/>
      <c r="Z515" s="453"/>
      <c r="AA515" s="453"/>
      <c r="AB515" s="63"/>
      <c r="AC515" s="63"/>
      <c r="AD515" s="63"/>
      <c r="AE515" s="63"/>
      <c r="AF515" s="749"/>
      <c r="AG515" s="475" t="s">
        <v>1252</v>
      </c>
      <c r="AH515" s="1502" t="s">
        <v>334</v>
      </c>
      <c r="AI515" s="1503">
        <v>1</v>
      </c>
      <c r="AJ515" s="1816">
        <v>1</v>
      </c>
      <c r="AK515" s="750">
        <v>43101</v>
      </c>
      <c r="AL515" s="751">
        <v>43464</v>
      </c>
      <c r="AM515" s="1702">
        <v>35000000</v>
      </c>
      <c r="AN515" s="1702">
        <v>35000000</v>
      </c>
      <c r="AO515" s="68" t="s">
        <v>438</v>
      </c>
    </row>
    <row r="516" spans="1:41" ht="35.1" customHeight="1" x14ac:dyDescent="0.25">
      <c r="A516" s="1323" t="s">
        <v>1041</v>
      </c>
      <c r="B516" s="1324" t="s">
        <v>1219</v>
      </c>
      <c r="C516" s="1350" t="s">
        <v>1231</v>
      </c>
      <c r="D516" s="55">
        <v>398</v>
      </c>
      <c r="E516" s="57" t="s">
        <v>1249</v>
      </c>
      <c r="F516" s="57" t="s">
        <v>1250</v>
      </c>
      <c r="G516" s="896">
        <v>0</v>
      </c>
      <c r="H516" s="896" t="s">
        <v>47</v>
      </c>
      <c r="I516" s="896">
        <v>1</v>
      </c>
      <c r="J516" s="59">
        <v>1</v>
      </c>
      <c r="K516" s="60">
        <f t="shared" si="51"/>
        <v>0</v>
      </c>
      <c r="L516" s="61">
        <v>0</v>
      </c>
      <c r="M516" s="62">
        <v>0</v>
      </c>
      <c r="N516" s="62">
        <v>0</v>
      </c>
      <c r="O516" s="453"/>
      <c r="P516" s="62">
        <v>0</v>
      </c>
      <c r="Q516" s="453"/>
      <c r="R516" s="453"/>
      <c r="S516" s="63">
        <v>0</v>
      </c>
      <c r="T516" s="60">
        <f t="shared" si="52"/>
        <v>0</v>
      </c>
      <c r="U516" s="61"/>
      <c r="V516" s="62"/>
      <c r="W516" s="62"/>
      <c r="X516" s="453"/>
      <c r="Y516" s="62"/>
      <c r="Z516" s="453"/>
      <c r="AA516" s="453"/>
      <c r="AB516" s="63"/>
      <c r="AC516" s="63"/>
      <c r="AD516" s="63"/>
      <c r="AE516" s="63"/>
      <c r="AF516" s="749"/>
      <c r="AG516" s="475" t="s">
        <v>1253</v>
      </c>
      <c r="AH516" s="456" t="s">
        <v>73</v>
      </c>
      <c r="AI516" s="457">
        <v>100</v>
      </c>
      <c r="AJ516" s="457">
        <v>80</v>
      </c>
      <c r="AK516" s="750">
        <v>43101</v>
      </c>
      <c r="AL516" s="751">
        <v>1475255</v>
      </c>
      <c r="AM516" s="1647">
        <v>16227800</v>
      </c>
      <c r="AN516" s="1647">
        <v>16227800</v>
      </c>
      <c r="AO516" s="68" t="s">
        <v>438</v>
      </c>
    </row>
    <row r="517" spans="1:41" s="1138" customFormat="1" ht="35.1" customHeight="1" x14ac:dyDescent="0.25">
      <c r="A517" s="1323" t="s">
        <v>1041</v>
      </c>
      <c r="B517" s="1324" t="s">
        <v>1219</v>
      </c>
      <c r="C517" s="1350" t="s">
        <v>1231</v>
      </c>
      <c r="D517" s="55">
        <v>398</v>
      </c>
      <c r="E517" s="57" t="s">
        <v>1249</v>
      </c>
      <c r="F517" s="57" t="s">
        <v>1250</v>
      </c>
      <c r="G517" s="896">
        <v>0</v>
      </c>
      <c r="H517" s="896" t="s">
        <v>47</v>
      </c>
      <c r="I517" s="896">
        <v>1</v>
      </c>
      <c r="J517" s="59">
        <v>1</v>
      </c>
      <c r="K517" s="60">
        <f t="shared" si="51"/>
        <v>0</v>
      </c>
      <c r="L517" s="61">
        <v>0</v>
      </c>
      <c r="M517" s="62">
        <v>0</v>
      </c>
      <c r="N517" s="62">
        <v>0</v>
      </c>
      <c r="O517" s="453"/>
      <c r="P517" s="62">
        <v>0</v>
      </c>
      <c r="Q517" s="453"/>
      <c r="R517" s="453"/>
      <c r="S517" s="63">
        <v>0</v>
      </c>
      <c r="T517" s="60">
        <f t="shared" si="52"/>
        <v>0</v>
      </c>
      <c r="U517" s="61"/>
      <c r="V517" s="1328"/>
      <c r="W517" s="1328"/>
      <c r="X517" s="1329"/>
      <c r="Y517" s="1328"/>
      <c r="Z517" s="1329"/>
      <c r="AA517" s="1329"/>
      <c r="AB517" s="1330"/>
      <c r="AC517" s="1330"/>
      <c r="AD517" s="1330"/>
      <c r="AE517" s="1330"/>
      <c r="AF517" s="749"/>
      <c r="AG517" s="475" t="str">
        <f>+AG516</f>
        <v xml:space="preserve">Apoyo al 100% en la consolidación de registros y formatos de la   secretaria de salud. </v>
      </c>
      <c r="AH517" s="456" t="str">
        <f>+AH516</f>
        <v>porcentaje</v>
      </c>
      <c r="AI517" s="457">
        <v>100</v>
      </c>
      <c r="AJ517" s="457"/>
      <c r="AK517" s="750">
        <v>43108</v>
      </c>
      <c r="AL517" s="751">
        <v>43464</v>
      </c>
      <c r="AM517" s="1647">
        <v>6085425</v>
      </c>
      <c r="AN517" s="1647">
        <v>6085425</v>
      </c>
      <c r="AO517" s="68" t="s">
        <v>438</v>
      </c>
    </row>
    <row r="518" spans="1:41" ht="35.1" customHeight="1" x14ac:dyDescent="0.25">
      <c r="A518" s="1323" t="s">
        <v>1041</v>
      </c>
      <c r="B518" s="1324" t="s">
        <v>1219</v>
      </c>
      <c r="C518" s="1350" t="s">
        <v>1231</v>
      </c>
      <c r="D518" s="55">
        <v>398</v>
      </c>
      <c r="E518" s="57" t="s">
        <v>1249</v>
      </c>
      <c r="F518" s="57" t="s">
        <v>1250</v>
      </c>
      <c r="G518" s="896">
        <v>0</v>
      </c>
      <c r="H518" s="896" t="s">
        <v>47</v>
      </c>
      <c r="I518" s="896">
        <v>1</v>
      </c>
      <c r="J518" s="59">
        <v>1</v>
      </c>
      <c r="K518" s="60">
        <f t="shared" si="51"/>
        <v>0</v>
      </c>
      <c r="L518" s="61">
        <v>0</v>
      </c>
      <c r="M518" s="62">
        <v>0</v>
      </c>
      <c r="N518" s="62">
        <v>0</v>
      </c>
      <c r="O518" s="453"/>
      <c r="P518" s="62">
        <v>0</v>
      </c>
      <c r="Q518" s="453"/>
      <c r="R518" s="453"/>
      <c r="S518" s="63">
        <v>0</v>
      </c>
      <c r="T518" s="60">
        <f t="shared" si="52"/>
        <v>0</v>
      </c>
      <c r="U518" s="61"/>
      <c r="V518" s="62"/>
      <c r="W518" s="62"/>
      <c r="X518" s="453"/>
      <c r="Y518" s="62"/>
      <c r="Z518" s="453"/>
      <c r="AA518" s="453"/>
      <c r="AB518" s="63"/>
      <c r="AC518" s="63"/>
      <c r="AD518" s="63"/>
      <c r="AE518" s="63"/>
      <c r="AF518" s="749"/>
      <c r="AG518" s="475" t="s">
        <v>1254</v>
      </c>
      <c r="AH518" s="456" t="s">
        <v>73</v>
      </c>
      <c r="AI518" s="457">
        <v>100</v>
      </c>
      <c r="AJ518" s="457">
        <v>60</v>
      </c>
      <c r="AK518" s="750">
        <v>43101</v>
      </c>
      <c r="AL518" s="751">
        <v>43464</v>
      </c>
      <c r="AM518" s="1647">
        <v>38500000</v>
      </c>
      <c r="AN518" s="1647">
        <v>38500000</v>
      </c>
      <c r="AO518" s="68" t="s">
        <v>438</v>
      </c>
    </row>
    <row r="519" spans="1:41" ht="35.1" customHeight="1" x14ac:dyDescent="0.25">
      <c r="A519" s="1323" t="s">
        <v>1041</v>
      </c>
      <c r="B519" s="1324" t="s">
        <v>1219</v>
      </c>
      <c r="C519" s="1350" t="s">
        <v>1231</v>
      </c>
      <c r="D519" s="55">
        <v>398</v>
      </c>
      <c r="E519" s="57" t="s">
        <v>1249</v>
      </c>
      <c r="F519" s="57" t="s">
        <v>1250</v>
      </c>
      <c r="G519" s="896">
        <v>0</v>
      </c>
      <c r="H519" s="896" t="s">
        <v>47</v>
      </c>
      <c r="I519" s="896">
        <v>1</v>
      </c>
      <c r="J519" s="59">
        <v>1</v>
      </c>
      <c r="K519" s="60">
        <f t="shared" si="51"/>
        <v>0</v>
      </c>
      <c r="L519" s="61">
        <v>0</v>
      </c>
      <c r="M519" s="62">
        <v>0</v>
      </c>
      <c r="N519" s="62">
        <v>0</v>
      </c>
      <c r="O519" s="453"/>
      <c r="P519" s="62">
        <v>0</v>
      </c>
      <c r="Q519" s="453"/>
      <c r="R519" s="453"/>
      <c r="S519" s="63">
        <v>0</v>
      </c>
      <c r="T519" s="60">
        <f t="shared" si="52"/>
        <v>0</v>
      </c>
      <c r="U519" s="61"/>
      <c r="V519" s="62"/>
      <c r="W519" s="62"/>
      <c r="X519" s="453"/>
      <c r="Y519" s="62"/>
      <c r="Z519" s="453"/>
      <c r="AA519" s="453"/>
      <c r="AB519" s="63"/>
      <c r="AC519" s="63"/>
      <c r="AD519" s="63"/>
      <c r="AE519" s="63"/>
      <c r="AF519" s="749"/>
      <c r="AG519" s="475" t="s">
        <v>1255</v>
      </c>
      <c r="AH519" s="456" t="s">
        <v>73</v>
      </c>
      <c r="AI519" s="457">
        <v>100</v>
      </c>
      <c r="AJ519" s="457">
        <v>0</v>
      </c>
      <c r="AK519" s="750">
        <v>43282</v>
      </c>
      <c r="AL519" s="751">
        <v>43464</v>
      </c>
      <c r="AM519" s="1647">
        <v>66446809</v>
      </c>
      <c r="AN519" s="1647">
        <v>66446809</v>
      </c>
      <c r="AO519" s="68" t="s">
        <v>438</v>
      </c>
    </row>
    <row r="520" spans="1:41" ht="35.1" customHeight="1" x14ac:dyDescent="0.25">
      <c r="A520" s="1323" t="s">
        <v>1041</v>
      </c>
      <c r="B520" s="1324" t="s">
        <v>1219</v>
      </c>
      <c r="C520" s="1350" t="s">
        <v>1231</v>
      </c>
      <c r="D520" s="55">
        <v>398</v>
      </c>
      <c r="E520" s="57" t="s">
        <v>1249</v>
      </c>
      <c r="F520" s="57" t="s">
        <v>1250</v>
      </c>
      <c r="G520" s="896">
        <v>0</v>
      </c>
      <c r="H520" s="896" t="s">
        <v>47</v>
      </c>
      <c r="I520" s="896">
        <v>1</v>
      </c>
      <c r="J520" s="59">
        <v>1</v>
      </c>
      <c r="K520" s="60">
        <f t="shared" si="51"/>
        <v>0</v>
      </c>
      <c r="L520" s="61">
        <v>0</v>
      </c>
      <c r="M520" s="62">
        <v>0</v>
      </c>
      <c r="N520" s="62">
        <v>0</v>
      </c>
      <c r="O520" s="453"/>
      <c r="P520" s="62">
        <v>0</v>
      </c>
      <c r="Q520" s="453"/>
      <c r="R520" s="453"/>
      <c r="S520" s="63">
        <v>0</v>
      </c>
      <c r="T520" s="60">
        <f t="shared" si="52"/>
        <v>0</v>
      </c>
      <c r="U520" s="61"/>
      <c r="V520" s="62"/>
      <c r="W520" s="62"/>
      <c r="X520" s="453"/>
      <c r="Y520" s="62"/>
      <c r="Z520" s="453"/>
      <c r="AA520" s="453"/>
      <c r="AB520" s="63"/>
      <c r="AC520" s="63"/>
      <c r="AD520" s="63"/>
      <c r="AE520" s="1330"/>
      <c r="AF520" s="749"/>
      <c r="AG520" s="475" t="s">
        <v>1256</v>
      </c>
      <c r="AH520" s="456" t="s">
        <v>40</v>
      </c>
      <c r="AI520" s="457">
        <v>100</v>
      </c>
      <c r="AJ520" s="457">
        <v>0</v>
      </c>
      <c r="AK520" s="750">
        <v>43313</v>
      </c>
      <c r="AL520" s="751">
        <v>43464</v>
      </c>
      <c r="AM520" s="1647">
        <v>3444931</v>
      </c>
      <c r="AN520" s="1647">
        <v>3444931</v>
      </c>
      <c r="AO520" s="68" t="s">
        <v>438</v>
      </c>
    </row>
    <row r="521" spans="1:41" ht="35.1" customHeight="1" x14ac:dyDescent="0.25">
      <c r="A521" s="1323" t="s">
        <v>1041</v>
      </c>
      <c r="B521" s="1324" t="s">
        <v>1219</v>
      </c>
      <c r="C521" s="1350" t="s">
        <v>1231</v>
      </c>
      <c r="D521" s="55">
        <v>398</v>
      </c>
      <c r="E521" s="57" t="s">
        <v>1249</v>
      </c>
      <c r="F521" s="57" t="s">
        <v>1250</v>
      </c>
      <c r="G521" s="896">
        <v>0</v>
      </c>
      <c r="H521" s="896" t="s">
        <v>47</v>
      </c>
      <c r="I521" s="896">
        <v>1</v>
      </c>
      <c r="J521" s="59">
        <v>1</v>
      </c>
      <c r="K521" s="60">
        <f t="shared" si="51"/>
        <v>0</v>
      </c>
      <c r="L521" s="61">
        <v>0</v>
      </c>
      <c r="M521" s="62">
        <v>0</v>
      </c>
      <c r="N521" s="62">
        <v>0</v>
      </c>
      <c r="O521" s="453"/>
      <c r="P521" s="62">
        <v>0</v>
      </c>
      <c r="Q521" s="453"/>
      <c r="R521" s="453"/>
      <c r="S521" s="63">
        <v>0</v>
      </c>
      <c r="T521" s="60">
        <f t="shared" si="52"/>
        <v>0</v>
      </c>
      <c r="U521" s="61"/>
      <c r="V521" s="62"/>
      <c r="W521" s="62"/>
      <c r="X521" s="453"/>
      <c r="Y521" s="62"/>
      <c r="Z521" s="453"/>
      <c r="AA521" s="453"/>
      <c r="AB521" s="63"/>
      <c r="AC521" s="63"/>
      <c r="AD521" s="63"/>
      <c r="AE521" s="1330"/>
      <c r="AF521" s="749"/>
      <c r="AG521" s="475" t="s">
        <v>1257</v>
      </c>
      <c r="AH521" s="456" t="s">
        <v>40</v>
      </c>
      <c r="AI521" s="457">
        <v>100</v>
      </c>
      <c r="AJ521" s="457"/>
      <c r="AK521" s="750">
        <v>43313</v>
      </c>
      <c r="AL521" s="751">
        <v>43464</v>
      </c>
      <c r="AM521" s="1647"/>
      <c r="AN521" s="1647"/>
      <c r="AO521" s="68" t="s">
        <v>438</v>
      </c>
    </row>
    <row r="522" spans="1:41" ht="35.1" customHeight="1" thickBot="1" x14ac:dyDescent="0.3">
      <c r="A522" s="1353" t="s">
        <v>1041</v>
      </c>
      <c r="B522" s="1354" t="s">
        <v>1219</v>
      </c>
      <c r="C522" s="1355" t="s">
        <v>1231</v>
      </c>
      <c r="D522" s="72">
        <v>398</v>
      </c>
      <c r="E522" s="74" t="s">
        <v>1249</v>
      </c>
      <c r="F522" s="74" t="s">
        <v>1250</v>
      </c>
      <c r="G522" s="825">
        <v>0</v>
      </c>
      <c r="H522" s="825" t="s">
        <v>47</v>
      </c>
      <c r="I522" s="825">
        <v>1</v>
      </c>
      <c r="J522" s="1121">
        <v>1</v>
      </c>
      <c r="K522" s="827">
        <f t="shared" si="51"/>
        <v>0</v>
      </c>
      <c r="L522" s="80">
        <v>0</v>
      </c>
      <c r="M522" s="81">
        <v>0</v>
      </c>
      <c r="N522" s="81">
        <v>0</v>
      </c>
      <c r="O522" s="828"/>
      <c r="P522" s="81">
        <v>0</v>
      </c>
      <c r="Q522" s="828"/>
      <c r="R522" s="828"/>
      <c r="S522" s="82">
        <v>0</v>
      </c>
      <c r="T522" s="827">
        <f t="shared" si="52"/>
        <v>0</v>
      </c>
      <c r="U522" s="80"/>
      <c r="V522" s="81"/>
      <c r="W522" s="81"/>
      <c r="X522" s="1504"/>
      <c r="Y522" s="81"/>
      <c r="Z522" s="1504"/>
      <c r="AA522" s="1504"/>
      <c r="AB522" s="82"/>
      <c r="AC522" s="82"/>
      <c r="AD522" s="82"/>
      <c r="AE522" s="82"/>
      <c r="AF522" s="947"/>
      <c r="AG522" s="201" t="s">
        <v>1258</v>
      </c>
      <c r="AH522" s="832" t="s">
        <v>334</v>
      </c>
      <c r="AI522" s="833">
        <v>4</v>
      </c>
      <c r="AJ522" s="833"/>
      <c r="AK522" s="948"/>
      <c r="AL522" s="1499"/>
      <c r="AM522" s="1637">
        <v>10489964</v>
      </c>
      <c r="AN522" s="1637">
        <v>9481920</v>
      </c>
      <c r="AO522" s="87" t="s">
        <v>438</v>
      </c>
    </row>
    <row r="523" spans="1:41" s="1180" customFormat="1" ht="35.1" customHeight="1" thickBot="1" x14ac:dyDescent="0.3">
      <c r="A523" s="1458" t="s">
        <v>1041</v>
      </c>
      <c r="B523" s="1459" t="s">
        <v>1259</v>
      </c>
      <c r="C523" s="1481" t="s">
        <v>1260</v>
      </c>
      <c r="D523" s="163">
        <v>399</v>
      </c>
      <c r="E523" s="425" t="s">
        <v>1261</v>
      </c>
      <c r="F523" s="421" t="s">
        <v>1262</v>
      </c>
      <c r="G523" s="421">
        <v>0</v>
      </c>
      <c r="H523" s="421" t="s">
        <v>47</v>
      </c>
      <c r="I523" s="421">
        <v>1</v>
      </c>
      <c r="J523" s="166">
        <v>1</v>
      </c>
      <c r="K523" s="1482">
        <f t="shared" si="51"/>
        <v>5500000</v>
      </c>
      <c r="L523" s="655">
        <v>5500000</v>
      </c>
      <c r="M523" s="739"/>
      <c r="N523" s="739"/>
      <c r="O523" s="739"/>
      <c r="P523" s="739"/>
      <c r="Q523" s="739"/>
      <c r="R523" s="739"/>
      <c r="S523" s="739"/>
      <c r="T523" s="167">
        <f t="shared" si="50"/>
        <v>5429618</v>
      </c>
      <c r="U523" s="99">
        <v>5429618</v>
      </c>
      <c r="V523" s="99"/>
      <c r="W523" s="99"/>
      <c r="X523" s="99"/>
      <c r="Y523" s="99"/>
      <c r="Z523" s="99"/>
      <c r="AA523" s="99"/>
      <c r="AB523" s="99"/>
      <c r="AC523" s="99"/>
      <c r="AD523" s="99"/>
      <c r="AE523" s="99"/>
      <c r="AF523" s="176">
        <v>1</v>
      </c>
      <c r="AG523" s="103" t="s">
        <v>1263</v>
      </c>
      <c r="AH523" s="428" t="s">
        <v>40</v>
      </c>
      <c r="AI523" s="1139">
        <v>100</v>
      </c>
      <c r="AJ523" s="1139">
        <v>100</v>
      </c>
      <c r="AK523" s="430">
        <v>43101</v>
      </c>
      <c r="AL523" s="430">
        <v>43465</v>
      </c>
      <c r="AM523" s="1634">
        <v>5500000</v>
      </c>
      <c r="AN523" s="1634">
        <v>5429618</v>
      </c>
      <c r="AO523" s="178" t="s">
        <v>882</v>
      </c>
    </row>
    <row r="524" spans="1:41" s="1180" customFormat="1" ht="35.1" customHeight="1" thickBot="1" x14ac:dyDescent="0.3">
      <c r="A524" s="1505" t="s">
        <v>1041</v>
      </c>
      <c r="B524" s="1506" t="s">
        <v>1259</v>
      </c>
      <c r="C524" s="1363" t="s">
        <v>1264</v>
      </c>
      <c r="D524" s="255">
        <v>400</v>
      </c>
      <c r="E524" s="1507" t="s">
        <v>1265</v>
      </c>
      <c r="F524" s="1041" t="s">
        <v>1266</v>
      </c>
      <c r="G524" s="1041">
        <v>0</v>
      </c>
      <c r="H524" s="1041" t="s">
        <v>47</v>
      </c>
      <c r="I524" s="1041">
        <v>1</v>
      </c>
      <c r="J524" s="278">
        <v>1</v>
      </c>
      <c r="K524" s="1508">
        <f t="shared" si="51"/>
        <v>31885791</v>
      </c>
      <c r="L524" s="39">
        <v>31885791</v>
      </c>
      <c r="M524" s="40"/>
      <c r="N524" s="40"/>
      <c r="O524" s="40"/>
      <c r="P524" s="40"/>
      <c r="Q524" s="40"/>
      <c r="R524" s="40"/>
      <c r="S524" s="40"/>
      <c r="T524" s="260">
        <f t="shared" si="50"/>
        <v>0</v>
      </c>
      <c r="U524" s="1291"/>
      <c r="V524" s="262"/>
      <c r="W524" s="262"/>
      <c r="X524" s="263"/>
      <c r="Y524" s="262"/>
      <c r="Z524" s="263"/>
      <c r="AA524" s="263"/>
      <c r="AB524" s="1292"/>
      <c r="AC524" s="1292"/>
      <c r="AD524" s="1292"/>
      <c r="AE524" s="1292"/>
      <c r="AF524" s="1509">
        <v>1</v>
      </c>
      <c r="AG524" s="1804" t="s">
        <v>1267</v>
      </c>
      <c r="AH524" s="540" t="s">
        <v>40</v>
      </c>
      <c r="AI524" s="1140">
        <v>100</v>
      </c>
      <c r="AJ524" s="1140">
        <v>100</v>
      </c>
      <c r="AK524" s="543">
        <v>43101</v>
      </c>
      <c r="AL524" s="543">
        <v>43465</v>
      </c>
      <c r="AM524" s="1660">
        <v>31885791</v>
      </c>
      <c r="AN524" s="1661">
        <v>0</v>
      </c>
      <c r="AO524" s="335" t="s">
        <v>882</v>
      </c>
    </row>
    <row r="525" spans="1:41" s="1180" customFormat="1" ht="35.1" customHeight="1" thickBot="1" x14ac:dyDescent="0.3">
      <c r="A525" s="1458" t="s">
        <v>1041</v>
      </c>
      <c r="B525" s="1459" t="s">
        <v>1259</v>
      </c>
      <c r="C525" s="1400" t="s">
        <v>1264</v>
      </c>
      <c r="D525" s="163">
        <v>401</v>
      </c>
      <c r="E525" s="425" t="s">
        <v>1268</v>
      </c>
      <c r="F525" s="421" t="s">
        <v>1374</v>
      </c>
      <c r="G525" s="421">
        <v>0</v>
      </c>
      <c r="H525" s="421" t="s">
        <v>47</v>
      </c>
      <c r="I525" s="421">
        <v>100</v>
      </c>
      <c r="J525" s="166">
        <v>100</v>
      </c>
      <c r="K525" s="1482">
        <f t="shared" si="51"/>
        <v>0</v>
      </c>
      <c r="L525" s="1300"/>
      <c r="M525" s="183"/>
      <c r="N525" s="183"/>
      <c r="O525" s="427"/>
      <c r="P525" s="183"/>
      <c r="Q525" s="427"/>
      <c r="R525" s="427"/>
      <c r="S525" s="1483"/>
      <c r="T525" s="167">
        <f t="shared" si="50"/>
        <v>0</v>
      </c>
      <c r="U525" s="1300"/>
      <c r="V525" s="183"/>
      <c r="W525" s="183"/>
      <c r="X525" s="427"/>
      <c r="Y525" s="183"/>
      <c r="Z525" s="427"/>
      <c r="AA525" s="427"/>
      <c r="AB525" s="1301"/>
      <c r="AC525" s="1301"/>
      <c r="AD525" s="1301"/>
      <c r="AE525" s="1301"/>
      <c r="AF525" s="1494">
        <v>1</v>
      </c>
      <c r="AG525" s="1805" t="s">
        <v>1269</v>
      </c>
      <c r="AH525" s="428" t="s">
        <v>40</v>
      </c>
      <c r="AI525" s="1139">
        <v>100</v>
      </c>
      <c r="AJ525" s="1139">
        <v>100</v>
      </c>
      <c r="AK525" s="430">
        <v>43101</v>
      </c>
      <c r="AL525" s="430">
        <v>43465</v>
      </c>
      <c r="AM525" s="1649">
        <v>0</v>
      </c>
      <c r="AN525" s="1650">
        <v>0</v>
      </c>
      <c r="AO525" s="178" t="s">
        <v>882</v>
      </c>
    </row>
    <row r="526" spans="1:41" customFormat="1" ht="35.1" customHeight="1" thickBot="1" x14ac:dyDescent="0.3">
      <c r="A526" s="1510" t="s">
        <v>1041</v>
      </c>
      <c r="B526" s="1511" t="s">
        <v>1259</v>
      </c>
      <c r="C526" s="1512" t="s">
        <v>1264</v>
      </c>
      <c r="D526" s="210">
        <v>402</v>
      </c>
      <c r="E526" s="1513" t="s">
        <v>1270</v>
      </c>
      <c r="F526" s="1514" t="s">
        <v>1271</v>
      </c>
      <c r="G526" s="1515">
        <v>1.4419999999999999</v>
      </c>
      <c r="H526" s="1515" t="s">
        <v>47</v>
      </c>
      <c r="I526" s="1516">
        <v>100</v>
      </c>
      <c r="J526" s="1517">
        <v>100</v>
      </c>
      <c r="K526" s="328">
        <f t="shared" si="51"/>
        <v>0</v>
      </c>
      <c r="L526" s="329">
        <v>0</v>
      </c>
      <c r="M526" s="330">
        <v>0</v>
      </c>
      <c r="N526" s="330">
        <v>0</v>
      </c>
      <c r="O526" s="331"/>
      <c r="P526" s="330">
        <v>0</v>
      </c>
      <c r="Q526" s="331"/>
      <c r="R526" s="331"/>
      <c r="S526" s="332">
        <v>0</v>
      </c>
      <c r="T526" s="328">
        <f t="shared" si="50"/>
        <v>0</v>
      </c>
      <c r="U526" s="333"/>
      <c r="V526" s="217"/>
      <c r="W526" s="217"/>
      <c r="X526" s="218"/>
      <c r="Y526" s="217"/>
      <c r="Z526" s="218"/>
      <c r="AA526" s="218"/>
      <c r="AB526" s="219"/>
      <c r="AC526" s="219"/>
      <c r="AD526" s="219"/>
      <c r="AE526" s="219"/>
      <c r="AF526" s="220">
        <v>1</v>
      </c>
      <c r="AG526" s="1729" t="s">
        <v>1272</v>
      </c>
      <c r="AH526" s="222"/>
      <c r="AI526" s="223"/>
      <c r="AJ526" s="223"/>
      <c r="AK526" s="224"/>
      <c r="AL526" s="224"/>
      <c r="AM526" s="1638"/>
      <c r="AN526" s="1638"/>
      <c r="AO526" s="178" t="s">
        <v>120</v>
      </c>
    </row>
    <row r="527" spans="1:41" s="1180" customFormat="1" ht="35.1" customHeight="1" x14ac:dyDescent="0.25">
      <c r="A527" s="1446" t="s">
        <v>1041</v>
      </c>
      <c r="B527" s="1447" t="s">
        <v>1259</v>
      </c>
      <c r="C527" s="1381" t="s">
        <v>1264</v>
      </c>
      <c r="D527" s="33">
        <v>405</v>
      </c>
      <c r="E527" s="1338" t="s">
        <v>1273</v>
      </c>
      <c r="F527" s="1518" t="s">
        <v>1274</v>
      </c>
      <c r="G527" s="35">
        <v>0</v>
      </c>
      <c r="H527" s="35" t="s">
        <v>38</v>
      </c>
      <c r="I527" s="35">
        <v>1</v>
      </c>
      <c r="J527" s="37">
        <v>0.25</v>
      </c>
      <c r="K527" s="1488">
        <f t="shared" si="51"/>
        <v>53460000</v>
      </c>
      <c r="L527" s="311">
        <v>53460000</v>
      </c>
      <c r="M527" s="1294"/>
      <c r="N527" s="1294"/>
      <c r="O527" s="1294"/>
      <c r="P527" s="1294"/>
      <c r="Q527" s="1294"/>
      <c r="R527" s="1294"/>
      <c r="S527" s="1294"/>
      <c r="T527" s="38">
        <f t="shared" si="50"/>
        <v>53460000</v>
      </c>
      <c r="U527" s="1298">
        <v>53460000</v>
      </c>
      <c r="V527" s="42"/>
      <c r="W527" s="42"/>
      <c r="X527" s="726"/>
      <c r="Y527" s="42"/>
      <c r="Z527" s="726"/>
      <c r="AA527" s="726"/>
      <c r="AB527" s="1299"/>
      <c r="AC527" s="1299"/>
      <c r="AD527" s="1299"/>
      <c r="AE527" s="1299"/>
      <c r="AF527" s="315">
        <v>1</v>
      </c>
      <c r="AG527" s="1806" t="s">
        <v>1275</v>
      </c>
      <c r="AH527" s="582" t="s">
        <v>40</v>
      </c>
      <c r="AI527" s="1491">
        <v>100</v>
      </c>
      <c r="AJ527" s="1491">
        <v>100</v>
      </c>
      <c r="AK527" s="47">
        <v>43101</v>
      </c>
      <c r="AL527" s="47">
        <v>43465</v>
      </c>
      <c r="AM527" s="1642">
        <v>25410000</v>
      </c>
      <c r="AN527" s="1642">
        <v>25410000</v>
      </c>
      <c r="AO527" s="48" t="s">
        <v>882</v>
      </c>
    </row>
    <row r="528" spans="1:41" s="1180" customFormat="1" ht="35.1" customHeight="1" x14ac:dyDescent="0.25">
      <c r="A528" s="1465" t="s">
        <v>1041</v>
      </c>
      <c r="B528" s="1466" t="s">
        <v>1259</v>
      </c>
      <c r="C528" s="1350" t="s">
        <v>1264</v>
      </c>
      <c r="D528" s="55">
        <v>405</v>
      </c>
      <c r="E528" s="1329" t="s">
        <v>1273</v>
      </c>
      <c r="F528" s="1519" t="s">
        <v>1274</v>
      </c>
      <c r="G528" s="57">
        <v>0</v>
      </c>
      <c r="H528" s="57" t="s">
        <v>38</v>
      </c>
      <c r="I528" s="57">
        <v>1</v>
      </c>
      <c r="J528" s="59">
        <v>0.25</v>
      </c>
      <c r="K528" s="1520">
        <f t="shared" si="51"/>
        <v>0</v>
      </c>
      <c r="L528" s="1184"/>
      <c r="M528" s="62"/>
      <c r="N528" s="62"/>
      <c r="O528" s="453"/>
      <c r="P528" s="62"/>
      <c r="Q528" s="453"/>
      <c r="R528" s="453"/>
      <c r="S528" s="21"/>
      <c r="T528" s="60">
        <f t="shared" si="50"/>
        <v>0</v>
      </c>
      <c r="U528" s="1184"/>
      <c r="V528" s="62"/>
      <c r="W528" s="62"/>
      <c r="X528" s="453"/>
      <c r="Y528" s="62"/>
      <c r="Z528" s="453"/>
      <c r="AA528" s="453"/>
      <c r="AB528" s="21"/>
      <c r="AC528" s="21"/>
      <c r="AD528" s="21"/>
      <c r="AE528" s="21"/>
      <c r="AF528" s="749">
        <v>2</v>
      </c>
      <c r="AG528" s="1807" t="s">
        <v>1276</v>
      </c>
      <c r="AH528" s="455" t="s">
        <v>40</v>
      </c>
      <c r="AI528" s="752">
        <v>100</v>
      </c>
      <c r="AJ528" s="752">
        <v>100</v>
      </c>
      <c r="AK528" s="67">
        <v>43101</v>
      </c>
      <c r="AL528" s="67">
        <v>43465</v>
      </c>
      <c r="AM528" s="1647">
        <v>28050000</v>
      </c>
      <c r="AN528" s="1647">
        <v>28050000</v>
      </c>
      <c r="AO528" s="68" t="s">
        <v>882</v>
      </c>
    </row>
    <row r="529" spans="1:41" s="1180" customFormat="1" ht="35.1" customHeight="1" thickBot="1" x14ac:dyDescent="0.3">
      <c r="A529" s="1448" t="s">
        <v>1041</v>
      </c>
      <c r="B529" s="1449" t="s">
        <v>1259</v>
      </c>
      <c r="C529" s="1382" t="s">
        <v>1264</v>
      </c>
      <c r="D529" s="461">
        <v>405</v>
      </c>
      <c r="E529" s="1412" t="s">
        <v>1273</v>
      </c>
      <c r="F529" s="1521" t="s">
        <v>1274</v>
      </c>
      <c r="G529" s="463">
        <v>0</v>
      </c>
      <c r="H529" s="463" t="s">
        <v>38</v>
      </c>
      <c r="I529" s="463">
        <v>1</v>
      </c>
      <c r="J529" s="594">
        <v>0.25</v>
      </c>
      <c r="K529" s="1477"/>
      <c r="L529" s="1191"/>
      <c r="M529" s="78"/>
      <c r="N529" s="78"/>
      <c r="O529" s="466"/>
      <c r="P529" s="78"/>
      <c r="Q529" s="466"/>
      <c r="R529" s="466"/>
      <c r="S529" s="1192"/>
      <c r="T529" s="76">
        <f t="shared" si="50"/>
        <v>0</v>
      </c>
      <c r="U529" s="1191"/>
      <c r="V529" s="78"/>
      <c r="W529" s="78"/>
      <c r="X529" s="466"/>
      <c r="Y529" s="78"/>
      <c r="Z529" s="466"/>
      <c r="AA529" s="466"/>
      <c r="AB529" s="1192"/>
      <c r="AC529" s="1192"/>
      <c r="AD529" s="1192"/>
      <c r="AE529" s="1192"/>
      <c r="AF529" s="595">
        <v>3</v>
      </c>
      <c r="AG529" s="1808" t="s">
        <v>1277</v>
      </c>
      <c r="AH529" s="468" t="s">
        <v>40</v>
      </c>
      <c r="AI529" s="1522">
        <v>100</v>
      </c>
      <c r="AJ529" s="1522">
        <v>0</v>
      </c>
      <c r="AK529" s="471">
        <v>43282</v>
      </c>
      <c r="AL529" s="471">
        <v>43465</v>
      </c>
      <c r="AM529" s="1648"/>
      <c r="AN529" s="1648"/>
      <c r="AO529" s="472" t="s">
        <v>882</v>
      </c>
    </row>
    <row r="530" spans="1:41" s="1180" customFormat="1" ht="35.1" customHeight="1" x14ac:dyDescent="0.25">
      <c r="A530" s="1463" t="s">
        <v>1041</v>
      </c>
      <c r="B530" s="1464" t="s">
        <v>1259</v>
      </c>
      <c r="C530" s="1319" t="s">
        <v>1278</v>
      </c>
      <c r="D530" s="434">
        <v>406</v>
      </c>
      <c r="E530" s="1322" t="s">
        <v>1279</v>
      </c>
      <c r="F530" s="436" t="s">
        <v>1280</v>
      </c>
      <c r="G530" s="550">
        <v>100</v>
      </c>
      <c r="H530" s="436" t="s">
        <v>47</v>
      </c>
      <c r="I530" s="550">
        <v>100</v>
      </c>
      <c r="J530" s="551">
        <v>100</v>
      </c>
      <c r="K530" s="1472">
        <f t="shared" ref="K530:K536" si="53">+L530+M530+N530+O530+P530+Q530+R530+S530</f>
        <v>0</v>
      </c>
      <c r="L530" s="1475"/>
      <c r="M530" s="441"/>
      <c r="N530" s="441"/>
      <c r="O530" s="442"/>
      <c r="P530" s="441"/>
      <c r="Q530" s="442"/>
      <c r="R530" s="442"/>
      <c r="S530" s="1178"/>
      <c r="T530" s="439">
        <f t="shared" si="50"/>
        <v>0</v>
      </c>
      <c r="U530" s="1475"/>
      <c r="V530" s="441"/>
      <c r="W530" s="441"/>
      <c r="X530" s="442"/>
      <c r="Y530" s="441"/>
      <c r="Z530" s="442"/>
      <c r="AA530" s="442"/>
      <c r="AB530" s="1178"/>
      <c r="AC530" s="1178"/>
      <c r="AD530" s="1178"/>
      <c r="AE530" s="1178"/>
      <c r="AF530" s="1476">
        <v>1</v>
      </c>
      <c r="AG530" s="1809" t="s">
        <v>1281</v>
      </c>
      <c r="AH530" s="1523" t="s">
        <v>40</v>
      </c>
      <c r="AI530" s="1134">
        <v>100</v>
      </c>
      <c r="AJ530" s="1134">
        <v>100</v>
      </c>
      <c r="AK530" s="448">
        <v>43101</v>
      </c>
      <c r="AL530" s="448">
        <v>43465</v>
      </c>
      <c r="AM530" s="1636">
        <v>0</v>
      </c>
      <c r="AN530" s="1636"/>
      <c r="AO530" s="449" t="s">
        <v>882</v>
      </c>
    </row>
    <row r="531" spans="1:41" s="1180" customFormat="1" ht="35.1" customHeight="1" thickBot="1" x14ac:dyDescent="0.3">
      <c r="A531" s="1448" t="s">
        <v>1041</v>
      </c>
      <c r="B531" s="1449" t="s">
        <v>1259</v>
      </c>
      <c r="C531" s="1346" t="s">
        <v>1278</v>
      </c>
      <c r="D531" s="461">
        <v>406</v>
      </c>
      <c r="E531" s="1412" t="s">
        <v>1279</v>
      </c>
      <c r="F531" s="463" t="s">
        <v>1280</v>
      </c>
      <c r="G531" s="1521">
        <v>100</v>
      </c>
      <c r="H531" s="463" t="s">
        <v>47</v>
      </c>
      <c r="I531" s="1521">
        <v>100</v>
      </c>
      <c r="J531" s="594">
        <v>100</v>
      </c>
      <c r="K531" s="1477">
        <f t="shared" si="53"/>
        <v>0</v>
      </c>
      <c r="L531" s="1191"/>
      <c r="M531" s="78"/>
      <c r="N531" s="78"/>
      <c r="O531" s="466"/>
      <c r="P531" s="78"/>
      <c r="Q531" s="466"/>
      <c r="R531" s="466"/>
      <c r="S531" s="1192"/>
      <c r="T531" s="76">
        <f t="shared" si="50"/>
        <v>0</v>
      </c>
      <c r="U531" s="1191"/>
      <c r="V531" s="78"/>
      <c r="W531" s="78"/>
      <c r="X531" s="466"/>
      <c r="Y531" s="78"/>
      <c r="Z531" s="466"/>
      <c r="AA531" s="466"/>
      <c r="AB531" s="1192"/>
      <c r="AC531" s="1192"/>
      <c r="AD531" s="1192"/>
      <c r="AE531" s="1192"/>
      <c r="AF531" s="1479">
        <v>2</v>
      </c>
      <c r="AG531" s="1808" t="s">
        <v>1282</v>
      </c>
      <c r="AH531" s="469" t="s">
        <v>40</v>
      </c>
      <c r="AI531" s="470">
        <v>100</v>
      </c>
      <c r="AJ531" s="1524">
        <v>100</v>
      </c>
      <c r="AK531" s="471">
        <v>43101</v>
      </c>
      <c r="AL531" s="471">
        <v>43465</v>
      </c>
      <c r="AM531" s="1648">
        <v>0</v>
      </c>
      <c r="AN531" s="1648"/>
      <c r="AO531" s="472" t="s">
        <v>882</v>
      </c>
    </row>
    <row r="532" spans="1:41" s="1180" customFormat="1" ht="35.1" customHeight="1" thickBot="1" x14ac:dyDescent="0.3">
      <c r="A532" s="1525" t="s">
        <v>1041</v>
      </c>
      <c r="B532" s="1461" t="s">
        <v>1259</v>
      </c>
      <c r="C532" s="1310" t="s">
        <v>1278</v>
      </c>
      <c r="D532" s="599">
        <v>407</v>
      </c>
      <c r="E532" s="1526" t="s">
        <v>1283</v>
      </c>
      <c r="F532" s="1088" t="s">
        <v>1284</v>
      </c>
      <c r="G532" s="1087">
        <v>0</v>
      </c>
      <c r="H532" s="1087" t="s">
        <v>47</v>
      </c>
      <c r="I532" s="1087">
        <v>1</v>
      </c>
      <c r="J532" s="696">
        <v>1</v>
      </c>
      <c r="K532" s="867">
        <f t="shared" si="53"/>
        <v>0</v>
      </c>
      <c r="L532" s="1485"/>
      <c r="M532" s="699"/>
      <c r="N532" s="699"/>
      <c r="O532" s="707"/>
      <c r="P532" s="699"/>
      <c r="Q532" s="707"/>
      <c r="R532" s="707"/>
      <c r="S532" s="1486"/>
      <c r="T532" s="697">
        <f t="shared" si="50"/>
        <v>0</v>
      </c>
      <c r="U532" s="1485"/>
      <c r="V532" s="699"/>
      <c r="W532" s="699"/>
      <c r="X532" s="707"/>
      <c r="Y532" s="699"/>
      <c r="Z532" s="707"/>
      <c r="AA532" s="707"/>
      <c r="AB532" s="1527"/>
      <c r="AC532" s="1527"/>
      <c r="AD532" s="1527"/>
      <c r="AE532" s="1527"/>
      <c r="AF532" s="1487">
        <v>1</v>
      </c>
      <c r="AG532" s="251" t="s">
        <v>1285</v>
      </c>
      <c r="AH532" s="703" t="s">
        <v>53</v>
      </c>
      <c r="AI532" s="704">
        <v>1</v>
      </c>
      <c r="AJ532" s="704">
        <v>1</v>
      </c>
      <c r="AK532" s="1316">
        <v>43101</v>
      </c>
      <c r="AL532" s="1316">
        <v>43465</v>
      </c>
      <c r="AM532" s="1700">
        <v>0</v>
      </c>
      <c r="AN532" s="1701"/>
      <c r="AO532" s="684" t="s">
        <v>882</v>
      </c>
    </row>
    <row r="533" spans="1:41" s="1180" customFormat="1" ht="35.1" customHeight="1" thickBot="1" x14ac:dyDescent="0.3">
      <c r="A533" s="1458" t="s">
        <v>1041</v>
      </c>
      <c r="B533" s="1459" t="s">
        <v>1259</v>
      </c>
      <c r="C533" s="1481" t="s">
        <v>1278</v>
      </c>
      <c r="D533" s="163">
        <v>408</v>
      </c>
      <c r="E533" s="425" t="s">
        <v>1286</v>
      </c>
      <c r="F533" s="165" t="s">
        <v>1287</v>
      </c>
      <c r="G533" s="421">
        <v>0</v>
      </c>
      <c r="H533" s="421" t="s">
        <v>47</v>
      </c>
      <c r="I533" s="421">
        <v>1</v>
      </c>
      <c r="J533" s="166">
        <v>1</v>
      </c>
      <c r="K533" s="1482">
        <f t="shared" si="53"/>
        <v>0</v>
      </c>
      <c r="L533" s="309"/>
      <c r="M533" s="310"/>
      <c r="N533" s="310"/>
      <c r="O533" s="310"/>
      <c r="P533" s="310"/>
      <c r="Q533" s="310"/>
      <c r="R533" s="310"/>
      <c r="S533" s="310"/>
      <c r="T533" s="167">
        <f t="shared" si="50"/>
        <v>0</v>
      </c>
      <c r="U533" s="1300"/>
      <c r="V533" s="183"/>
      <c r="W533" s="183"/>
      <c r="X533" s="427"/>
      <c r="Y533" s="183"/>
      <c r="Z533" s="427"/>
      <c r="AA533" s="427"/>
      <c r="AB533" s="1301"/>
      <c r="AC533" s="1301"/>
      <c r="AD533" s="1301"/>
      <c r="AE533" s="1301"/>
      <c r="AF533" s="609">
        <v>1</v>
      </c>
      <c r="AG533" s="103" t="s">
        <v>1288</v>
      </c>
      <c r="AH533" s="175" t="s">
        <v>53</v>
      </c>
      <c r="AI533" s="429">
        <v>2</v>
      </c>
      <c r="AJ533" s="429">
        <v>2</v>
      </c>
      <c r="AK533" s="430">
        <v>43101</v>
      </c>
      <c r="AL533" s="430">
        <v>43465</v>
      </c>
      <c r="AM533" s="1649"/>
      <c r="AN533" s="1650"/>
      <c r="AO533" s="178" t="s">
        <v>882</v>
      </c>
    </row>
    <row r="534" spans="1:41" s="1180" customFormat="1" ht="35.1" customHeight="1" thickBot="1" x14ac:dyDescent="0.3">
      <c r="A534" s="1458" t="s">
        <v>1041</v>
      </c>
      <c r="B534" s="1459" t="s">
        <v>1259</v>
      </c>
      <c r="C534" s="1481" t="s">
        <v>1278</v>
      </c>
      <c r="D534" s="163">
        <v>409</v>
      </c>
      <c r="E534" s="425" t="s">
        <v>1289</v>
      </c>
      <c r="F534" s="165" t="s">
        <v>1287</v>
      </c>
      <c r="G534" s="421">
        <v>0</v>
      </c>
      <c r="H534" s="421" t="s">
        <v>38</v>
      </c>
      <c r="I534" s="421">
        <v>4</v>
      </c>
      <c r="J534" s="166">
        <v>1</v>
      </c>
      <c r="K534" s="1482">
        <f t="shared" si="53"/>
        <v>0</v>
      </c>
      <c r="L534" s="1300"/>
      <c r="M534" s="183"/>
      <c r="N534" s="183"/>
      <c r="O534" s="427"/>
      <c r="P534" s="183"/>
      <c r="Q534" s="427"/>
      <c r="R534" s="427"/>
      <c r="S534" s="1483"/>
      <c r="T534" s="167">
        <f t="shared" si="50"/>
        <v>0</v>
      </c>
      <c r="U534" s="1300"/>
      <c r="V534" s="183"/>
      <c r="W534" s="183"/>
      <c r="X534" s="427"/>
      <c r="Y534" s="183"/>
      <c r="Z534" s="427"/>
      <c r="AA534" s="427"/>
      <c r="AB534" s="1301"/>
      <c r="AC534" s="1301"/>
      <c r="AD534" s="1301"/>
      <c r="AE534" s="1301"/>
      <c r="AF534" s="609">
        <v>1</v>
      </c>
      <c r="AG534" s="103" t="s">
        <v>1290</v>
      </c>
      <c r="AH534" s="175" t="s">
        <v>53</v>
      </c>
      <c r="AI534" s="429">
        <v>1</v>
      </c>
      <c r="AJ534" s="429">
        <v>1</v>
      </c>
      <c r="AK534" s="430">
        <v>43101</v>
      </c>
      <c r="AL534" s="430">
        <v>43465</v>
      </c>
      <c r="AM534" s="1634">
        <v>0</v>
      </c>
      <c r="AN534" s="1703">
        <v>0</v>
      </c>
      <c r="AO534" s="178" t="s">
        <v>882</v>
      </c>
    </row>
    <row r="535" spans="1:41" s="1180" customFormat="1" ht="35.1" customHeight="1" thickBot="1" x14ac:dyDescent="0.3">
      <c r="A535" s="1458" t="s">
        <v>1041</v>
      </c>
      <c r="B535" s="1459" t="s">
        <v>1259</v>
      </c>
      <c r="C535" s="1481" t="s">
        <v>1278</v>
      </c>
      <c r="D535" s="163">
        <v>410</v>
      </c>
      <c r="E535" s="425" t="s">
        <v>1291</v>
      </c>
      <c r="F535" s="165" t="s">
        <v>1292</v>
      </c>
      <c r="G535" s="421">
        <v>0</v>
      </c>
      <c r="H535" s="421" t="s">
        <v>47</v>
      </c>
      <c r="I535" s="1528">
        <v>100</v>
      </c>
      <c r="J535" s="1529">
        <v>1</v>
      </c>
      <c r="K535" s="1482">
        <f t="shared" si="53"/>
        <v>0</v>
      </c>
      <c r="L535" s="1300"/>
      <c r="M535" s="183"/>
      <c r="N535" s="183"/>
      <c r="O535" s="427"/>
      <c r="P535" s="183"/>
      <c r="Q535" s="427"/>
      <c r="R535" s="427"/>
      <c r="S535" s="1483"/>
      <c r="T535" s="167">
        <f t="shared" si="50"/>
        <v>0</v>
      </c>
      <c r="U535" s="1300"/>
      <c r="V535" s="183"/>
      <c r="W535" s="183"/>
      <c r="X535" s="427"/>
      <c r="Y535" s="183"/>
      <c r="Z535" s="427"/>
      <c r="AA535" s="427"/>
      <c r="AB535" s="1301"/>
      <c r="AC535" s="1301"/>
      <c r="AD535" s="1301"/>
      <c r="AE535" s="1301"/>
      <c r="AF535" s="609">
        <v>1</v>
      </c>
      <c r="AG535" s="103" t="s">
        <v>1293</v>
      </c>
      <c r="AH535" s="428" t="s">
        <v>53</v>
      </c>
      <c r="AI535" s="429">
        <v>1</v>
      </c>
      <c r="AJ535" s="429">
        <v>1</v>
      </c>
      <c r="AK535" s="430">
        <v>43101</v>
      </c>
      <c r="AL535" s="430">
        <v>43465</v>
      </c>
      <c r="AM535" s="1634">
        <v>0</v>
      </c>
      <c r="AN535" s="1703">
        <v>0</v>
      </c>
      <c r="AO535" s="178" t="s">
        <v>882</v>
      </c>
    </row>
    <row r="536" spans="1:41" s="1180" customFormat="1" ht="35.1" customHeight="1" thickBot="1" x14ac:dyDescent="0.3">
      <c r="A536" s="1460" t="s">
        <v>1041</v>
      </c>
      <c r="B536" s="1461" t="s">
        <v>1259</v>
      </c>
      <c r="C536" s="1310" t="s">
        <v>1278</v>
      </c>
      <c r="D536" s="599">
        <v>411</v>
      </c>
      <c r="E536" s="1526" t="s">
        <v>1294</v>
      </c>
      <c r="F536" s="1088" t="s">
        <v>1295</v>
      </c>
      <c r="G536" s="1087">
        <v>0</v>
      </c>
      <c r="H536" s="1087" t="s">
        <v>47</v>
      </c>
      <c r="I536" s="1530">
        <v>100</v>
      </c>
      <c r="J536" s="1531">
        <v>100</v>
      </c>
      <c r="K536" s="1482">
        <f t="shared" si="53"/>
        <v>0</v>
      </c>
      <c r="L536" s="1300"/>
      <c r="M536" s="183"/>
      <c r="N536" s="183"/>
      <c r="O536" s="427"/>
      <c r="P536" s="183"/>
      <c r="Q536" s="427"/>
      <c r="R536" s="427"/>
      <c r="S536" s="1483"/>
      <c r="T536" s="167">
        <f t="shared" si="50"/>
        <v>0</v>
      </c>
      <c r="U536" s="1300"/>
      <c r="V536" s="183"/>
      <c r="W536" s="183"/>
      <c r="X536" s="427"/>
      <c r="Y536" s="183"/>
      <c r="Z536" s="427"/>
      <c r="AA536" s="427"/>
      <c r="AB536" s="1301"/>
      <c r="AC536" s="1301"/>
      <c r="AD536" s="1301"/>
      <c r="AE536" s="1301"/>
      <c r="AF536" s="609"/>
      <c r="AG536" s="1810" t="s">
        <v>1296</v>
      </c>
      <c r="AH536" s="175" t="s">
        <v>40</v>
      </c>
      <c r="AI536" s="429">
        <v>100</v>
      </c>
      <c r="AJ536" s="429">
        <v>100</v>
      </c>
      <c r="AK536" s="430">
        <v>43101</v>
      </c>
      <c r="AL536" s="430">
        <v>43465</v>
      </c>
      <c r="AM536" s="1634">
        <v>0</v>
      </c>
      <c r="AN536" s="1634">
        <v>0</v>
      </c>
      <c r="AO536" s="684" t="s">
        <v>882</v>
      </c>
    </row>
    <row r="537" spans="1:41" customFormat="1" ht="35.1" customHeight="1" thickBot="1" x14ac:dyDescent="0.3">
      <c r="A537" s="1532" t="s">
        <v>1041</v>
      </c>
      <c r="B537" s="1533" t="s">
        <v>1297</v>
      </c>
      <c r="C537" s="1534" t="s">
        <v>1298</v>
      </c>
      <c r="D537" s="91">
        <v>412</v>
      </c>
      <c r="E537" s="1535" t="s">
        <v>1299</v>
      </c>
      <c r="F537" s="1535" t="s">
        <v>1300</v>
      </c>
      <c r="G537" s="1536">
        <v>6</v>
      </c>
      <c r="H537" s="1536" t="s">
        <v>47</v>
      </c>
      <c r="I537" s="1537">
        <v>100</v>
      </c>
      <c r="J537" s="1538">
        <v>100</v>
      </c>
      <c r="K537" s="318">
        <f>+L537+M537+N537+O537+P537+Q537+R537+S537</f>
        <v>0</v>
      </c>
      <c r="L537" s="319">
        <v>0</v>
      </c>
      <c r="M537" s="320">
        <v>0</v>
      </c>
      <c r="N537" s="320">
        <v>0</v>
      </c>
      <c r="O537" s="324"/>
      <c r="P537" s="320">
        <v>0</v>
      </c>
      <c r="Q537" s="324"/>
      <c r="R537" s="324"/>
      <c r="S537" s="321">
        <v>0</v>
      </c>
      <c r="T537" s="318">
        <f t="shared" si="50"/>
        <v>0</v>
      </c>
      <c r="U537" s="322"/>
      <c r="V537" s="132"/>
      <c r="W537" s="132"/>
      <c r="X537" s="206"/>
      <c r="Y537" s="132"/>
      <c r="Z537" s="206"/>
      <c r="AA537" s="206"/>
      <c r="AB537" s="101"/>
      <c r="AC537" s="101"/>
      <c r="AD537" s="101"/>
      <c r="AE537" s="101"/>
      <c r="AF537" s="102">
        <v>1</v>
      </c>
      <c r="AG537" s="133" t="s">
        <v>1301</v>
      </c>
      <c r="AH537" s="104"/>
      <c r="AI537" s="134"/>
      <c r="AJ537" s="134"/>
      <c r="AK537" s="107"/>
      <c r="AL537" s="107"/>
      <c r="AM537" s="1634"/>
      <c r="AN537" s="1634"/>
      <c r="AO537" s="178" t="s">
        <v>120</v>
      </c>
    </row>
    <row r="538" spans="1:41" s="1180" customFormat="1" ht="35.1" customHeight="1" thickBot="1" x14ac:dyDescent="0.3">
      <c r="A538" s="1460" t="s">
        <v>1041</v>
      </c>
      <c r="B538" s="1309" t="s">
        <v>1297</v>
      </c>
      <c r="C538" s="1462" t="s">
        <v>1298</v>
      </c>
      <c r="D538" s="599">
        <v>415</v>
      </c>
      <c r="E538" s="1526" t="s">
        <v>1302</v>
      </c>
      <c r="F538" s="1088" t="s">
        <v>1303</v>
      </c>
      <c r="G538" s="1087">
        <v>0</v>
      </c>
      <c r="H538" s="1087" t="s">
        <v>38</v>
      </c>
      <c r="I538" s="1530">
        <v>1</v>
      </c>
      <c r="J538" s="696">
        <v>0.25</v>
      </c>
      <c r="K538" s="1472">
        <f>+L538+M538+N538+O538+P538+Q538+R538+S538</f>
        <v>0</v>
      </c>
      <c r="L538" s="39"/>
      <c r="M538" s="40"/>
      <c r="N538" s="40"/>
      <c r="O538" s="40"/>
      <c r="P538" s="40"/>
      <c r="Q538" s="40"/>
      <c r="R538" s="40"/>
      <c r="S538" s="40"/>
      <c r="T538" s="697">
        <f t="shared" si="50"/>
        <v>0</v>
      </c>
      <c r="U538" s="1475"/>
      <c r="V538" s="441"/>
      <c r="W538" s="441"/>
      <c r="X538" s="442"/>
      <c r="Y538" s="441"/>
      <c r="Z538" s="442"/>
      <c r="AA538" s="442"/>
      <c r="AB538" s="1178"/>
      <c r="AC538" s="1178"/>
      <c r="AD538" s="1178"/>
      <c r="AE538" s="1178"/>
      <c r="AF538" s="1539">
        <v>1</v>
      </c>
      <c r="AG538" s="1734" t="s">
        <v>1304</v>
      </c>
      <c r="AH538" s="1539" t="s">
        <v>40</v>
      </c>
      <c r="AI538" s="1539">
        <v>100</v>
      </c>
      <c r="AJ538" s="1817">
        <v>100</v>
      </c>
      <c r="AK538" s="1539">
        <v>43101</v>
      </c>
      <c r="AL538" s="1539">
        <v>43465</v>
      </c>
      <c r="AM538" s="1704"/>
      <c r="AN538" s="553"/>
      <c r="AO538" s="684" t="s">
        <v>882</v>
      </c>
    </row>
    <row r="539" spans="1:41" s="1180" customFormat="1" ht="35.1" customHeight="1" thickBot="1" x14ac:dyDescent="0.3">
      <c r="A539" s="1540" t="s">
        <v>1041</v>
      </c>
      <c r="B539" s="1541" t="s">
        <v>1305</v>
      </c>
      <c r="C539" s="1481" t="s">
        <v>1306</v>
      </c>
      <c r="D539" s="545">
        <v>416</v>
      </c>
      <c r="E539" s="425" t="s">
        <v>1307</v>
      </c>
      <c r="F539" s="165" t="s">
        <v>1010</v>
      </c>
      <c r="G539" s="421">
        <v>1</v>
      </c>
      <c r="H539" s="421" t="s">
        <v>47</v>
      </c>
      <c r="I539" s="421">
        <v>1</v>
      </c>
      <c r="J539" s="166">
        <v>1</v>
      </c>
      <c r="K539" s="1542">
        <f>+L539+M539+N539+O539+P539+Q539+R539+S539</f>
        <v>180000000</v>
      </c>
      <c r="L539" s="655">
        <v>180000000</v>
      </c>
      <c r="M539" s="739"/>
      <c r="N539" s="739"/>
      <c r="O539" s="739"/>
      <c r="P539" s="739"/>
      <c r="Q539" s="739"/>
      <c r="R539" s="739"/>
      <c r="S539" s="739"/>
      <c r="T539" s="1542">
        <f t="shared" si="50"/>
        <v>0</v>
      </c>
      <c r="U539" s="1543"/>
      <c r="V539" s="1544"/>
      <c r="W539" s="1544"/>
      <c r="X539" s="812"/>
      <c r="Y539" s="1544"/>
      <c r="Z539" s="812"/>
      <c r="AA539" s="812"/>
      <c r="AB539" s="1545"/>
      <c r="AC539" s="1545"/>
      <c r="AD539" s="1545"/>
      <c r="AE539" s="1545"/>
      <c r="AF539" s="176">
        <v>1</v>
      </c>
      <c r="AG539" s="103" t="s">
        <v>1308</v>
      </c>
      <c r="AH539" s="428" t="s">
        <v>412</v>
      </c>
      <c r="AI539" s="429">
        <v>1</v>
      </c>
      <c r="AJ539" s="429">
        <v>0</v>
      </c>
      <c r="AK539" s="430">
        <v>43101</v>
      </c>
      <c r="AL539" s="430">
        <v>43465</v>
      </c>
      <c r="AM539" s="1634">
        <v>180000000</v>
      </c>
      <c r="AN539" s="1634"/>
      <c r="AO539" s="178" t="s">
        <v>882</v>
      </c>
    </row>
    <row r="540" spans="1:41" s="1180" customFormat="1" ht="35.1" customHeight="1" x14ac:dyDescent="0.25">
      <c r="A540" s="1446" t="s">
        <v>1041</v>
      </c>
      <c r="B540" s="1318" t="s">
        <v>1309</v>
      </c>
      <c r="C540" s="1349" t="s">
        <v>1310</v>
      </c>
      <c r="D540" s="1546">
        <v>417</v>
      </c>
      <c r="E540" s="1322" t="s">
        <v>1311</v>
      </c>
      <c r="F540" s="550" t="s">
        <v>1136</v>
      </c>
      <c r="G540" s="436">
        <v>1</v>
      </c>
      <c r="H540" s="436" t="s">
        <v>38</v>
      </c>
      <c r="I540" s="436">
        <v>1</v>
      </c>
      <c r="J540" s="551">
        <v>0.33</v>
      </c>
      <c r="K540" s="1547">
        <f>+L540+M540+N540+O540+P540+Q540+R540+S540</f>
        <v>273164591</v>
      </c>
      <c r="L540" s="1548">
        <v>273164591</v>
      </c>
      <c r="M540" s="1549"/>
      <c r="N540" s="1549"/>
      <c r="O540" s="1550"/>
      <c r="P540" s="1549"/>
      <c r="Q540" s="1550"/>
      <c r="R540" s="1550"/>
      <c r="S540" s="1551"/>
      <c r="T540" s="1547">
        <f t="shared" si="50"/>
        <v>271346154</v>
      </c>
      <c r="U540" s="931">
        <v>271346154</v>
      </c>
      <c r="V540" s="931"/>
      <c r="W540" s="931"/>
      <c r="X540" s="931"/>
      <c r="Y540" s="931"/>
      <c r="Z540" s="931"/>
      <c r="AA540" s="931"/>
      <c r="AB540" s="931"/>
      <c r="AC540" s="931"/>
      <c r="AD540" s="931"/>
      <c r="AE540" s="1552"/>
      <c r="AF540" s="749">
        <v>1</v>
      </c>
      <c r="AG540" s="475" t="s">
        <v>1312</v>
      </c>
      <c r="AH540" s="456" t="s">
        <v>334</v>
      </c>
      <c r="AI540" s="457">
        <v>2</v>
      </c>
      <c r="AJ540" s="457">
        <v>2</v>
      </c>
      <c r="AK540" s="67">
        <v>43101</v>
      </c>
      <c r="AL540" s="67">
        <v>43465</v>
      </c>
      <c r="AM540" s="1647">
        <v>150664591</v>
      </c>
      <c r="AN540" s="1647">
        <v>150346154</v>
      </c>
      <c r="AO540" s="48" t="s">
        <v>882</v>
      </c>
    </row>
    <row r="541" spans="1:41" s="1180" customFormat="1" ht="35.1" customHeight="1" x14ac:dyDescent="0.25">
      <c r="A541" s="1465" t="s">
        <v>1041</v>
      </c>
      <c r="B541" s="1324" t="s">
        <v>1309</v>
      </c>
      <c r="C541" s="1350" t="s">
        <v>1310</v>
      </c>
      <c r="D541" s="291">
        <v>417</v>
      </c>
      <c r="E541" s="1329" t="s">
        <v>1311</v>
      </c>
      <c r="F541" s="1519" t="s">
        <v>1136</v>
      </c>
      <c r="G541" s="57">
        <v>1</v>
      </c>
      <c r="H541" s="57" t="s">
        <v>38</v>
      </c>
      <c r="I541" s="57">
        <v>1</v>
      </c>
      <c r="J541" s="59">
        <v>0.33</v>
      </c>
      <c r="K541" s="60"/>
      <c r="L541" s="1553">
        <v>0</v>
      </c>
      <c r="M541" s="1554">
        <v>0</v>
      </c>
      <c r="N541" s="1554">
        <v>0</v>
      </c>
      <c r="O541" s="1250"/>
      <c r="P541" s="1554">
        <v>0</v>
      </c>
      <c r="Q541" s="1250"/>
      <c r="R541" s="1250"/>
      <c r="S541" s="1555">
        <v>0</v>
      </c>
      <c r="T541" s="60"/>
      <c r="U541" s="1553"/>
      <c r="V541" s="1554"/>
      <c r="W541" s="1554"/>
      <c r="X541" s="1250"/>
      <c r="Y541" s="1554"/>
      <c r="Z541" s="1250"/>
      <c r="AA541" s="1250"/>
      <c r="AB541" s="1555"/>
      <c r="AC541" s="1555"/>
      <c r="AD541" s="1555"/>
      <c r="AE541" s="1555"/>
      <c r="AF541" s="749">
        <v>2</v>
      </c>
      <c r="AG541" s="475" t="s">
        <v>1313</v>
      </c>
      <c r="AH541" s="456" t="s">
        <v>53</v>
      </c>
      <c r="AI541" s="457">
        <v>2</v>
      </c>
      <c r="AJ541" s="457">
        <v>2</v>
      </c>
      <c r="AK541" s="67">
        <v>43122</v>
      </c>
      <c r="AL541" s="67">
        <v>43487</v>
      </c>
      <c r="AM541" s="1647">
        <v>16500000</v>
      </c>
      <c r="AN541" s="1647">
        <v>16500000</v>
      </c>
      <c r="AO541" s="68" t="s">
        <v>882</v>
      </c>
    </row>
    <row r="542" spans="1:41" s="1180" customFormat="1" ht="35.1" customHeight="1" thickBot="1" x14ac:dyDescent="0.3">
      <c r="A542" s="1465" t="s">
        <v>1041</v>
      </c>
      <c r="B542" s="1324" t="s">
        <v>1309</v>
      </c>
      <c r="C542" s="1350" t="s">
        <v>1310</v>
      </c>
      <c r="D542" s="291">
        <v>417</v>
      </c>
      <c r="E542" s="1329" t="s">
        <v>1311</v>
      </c>
      <c r="F542" s="1519" t="s">
        <v>1136</v>
      </c>
      <c r="G542" s="57">
        <v>1</v>
      </c>
      <c r="H542" s="57" t="s">
        <v>38</v>
      </c>
      <c r="I542" s="57">
        <v>1</v>
      </c>
      <c r="J542" s="59">
        <v>0.33</v>
      </c>
      <c r="K542" s="76"/>
      <c r="L542" s="1556">
        <v>0</v>
      </c>
      <c r="M542" s="1557">
        <v>0</v>
      </c>
      <c r="N542" s="1557">
        <v>0</v>
      </c>
      <c r="O542" s="798"/>
      <c r="P542" s="1557">
        <v>0</v>
      </c>
      <c r="Q542" s="798"/>
      <c r="R542" s="798"/>
      <c r="S542" s="1558">
        <v>0</v>
      </c>
      <c r="T542" s="76"/>
      <c r="U542" s="1556"/>
      <c r="V542" s="1557"/>
      <c r="W542" s="1557"/>
      <c r="X542" s="798"/>
      <c r="Y542" s="1557"/>
      <c r="Z542" s="798"/>
      <c r="AA542" s="798"/>
      <c r="AB542" s="1558"/>
      <c r="AC542" s="1558"/>
      <c r="AD542" s="1558"/>
      <c r="AE542" s="1558"/>
      <c r="AF542" s="595">
        <v>3</v>
      </c>
      <c r="AG542" s="1811" t="s">
        <v>1314</v>
      </c>
      <c r="AH542" s="469" t="s">
        <v>154</v>
      </c>
      <c r="AI542" s="470">
        <v>1</v>
      </c>
      <c r="AJ542" s="470">
        <v>1</v>
      </c>
      <c r="AK542" s="67">
        <v>43125</v>
      </c>
      <c r="AL542" s="67">
        <v>43458</v>
      </c>
      <c r="AM542" s="1647">
        <v>106000000</v>
      </c>
      <c r="AN542" s="1647">
        <v>104500000</v>
      </c>
      <c r="AO542" s="68" t="s">
        <v>882</v>
      </c>
    </row>
    <row r="543" spans="1:41" s="1180" customFormat="1" ht="35.1" customHeight="1" x14ac:dyDescent="0.25">
      <c r="A543" s="1446" t="s">
        <v>1041</v>
      </c>
      <c r="B543" s="1333" t="s">
        <v>1309</v>
      </c>
      <c r="C543" s="1381" t="s">
        <v>1310</v>
      </c>
      <c r="D543" s="580">
        <v>418</v>
      </c>
      <c r="E543" s="1338" t="s">
        <v>1315</v>
      </c>
      <c r="F543" s="1518" t="s">
        <v>975</v>
      </c>
      <c r="G543" s="35">
        <v>1</v>
      </c>
      <c r="H543" s="35" t="s">
        <v>38</v>
      </c>
      <c r="I543" s="35">
        <v>1</v>
      </c>
      <c r="J543" s="37">
        <v>0.25</v>
      </c>
      <c r="K543" s="1547">
        <f>+L543+M543+N543+O543+P543+Q543+R543+S543</f>
        <v>1828009652</v>
      </c>
      <c r="L543" s="1548">
        <v>1207498201</v>
      </c>
      <c r="M543" s="1549"/>
      <c r="N543" s="1549"/>
      <c r="O543" s="1550"/>
      <c r="P543" s="1549"/>
      <c r="Q543" s="1550"/>
      <c r="R543" s="1550"/>
      <c r="S543" s="1551">
        <v>620511451</v>
      </c>
      <c r="T543" s="1547">
        <f t="shared" si="50"/>
        <v>1209641114</v>
      </c>
      <c r="U543" s="414">
        <v>1209641114</v>
      </c>
      <c r="V543" s="414"/>
      <c r="W543" s="414"/>
      <c r="X543" s="414"/>
      <c r="Y543" s="414"/>
      <c r="Z543" s="414"/>
      <c r="AA543" s="414"/>
      <c r="AB543" s="414"/>
      <c r="AC543" s="414"/>
      <c r="AD543" s="414"/>
      <c r="AE543" s="552"/>
      <c r="AF543" s="554">
        <v>1</v>
      </c>
      <c r="AG543" s="155" t="s">
        <v>1316</v>
      </c>
      <c r="AH543" s="445" t="s">
        <v>1317</v>
      </c>
      <c r="AI543" s="1559">
        <v>1</v>
      </c>
      <c r="AJ543" s="1818">
        <v>1</v>
      </c>
      <c r="AK543" s="47">
        <v>43112</v>
      </c>
      <c r="AL543" s="47">
        <v>43458</v>
      </c>
      <c r="AM543" s="1639">
        <v>24641667</v>
      </c>
      <c r="AN543" s="1639">
        <v>24641667</v>
      </c>
      <c r="AO543" s="48" t="s">
        <v>882</v>
      </c>
    </row>
    <row r="544" spans="1:41" s="1180" customFormat="1" ht="35.1" customHeight="1" x14ac:dyDescent="0.25">
      <c r="A544" s="1465" t="s">
        <v>1041</v>
      </c>
      <c r="B544" s="1324" t="s">
        <v>1309</v>
      </c>
      <c r="C544" s="1350" t="s">
        <v>1310</v>
      </c>
      <c r="D544" s="291">
        <v>418</v>
      </c>
      <c r="E544" s="1329" t="s">
        <v>1315</v>
      </c>
      <c r="F544" s="1519" t="s">
        <v>975</v>
      </c>
      <c r="G544" s="57">
        <v>1</v>
      </c>
      <c r="H544" s="57" t="s">
        <v>38</v>
      </c>
      <c r="I544" s="57">
        <v>1</v>
      </c>
      <c r="J544" s="59">
        <v>0.25</v>
      </c>
      <c r="K544" s="60"/>
      <c r="L544" s="1553">
        <v>1207498201</v>
      </c>
      <c r="M544" s="1554"/>
      <c r="N544" s="1554"/>
      <c r="O544" s="1250"/>
      <c r="P544" s="1554"/>
      <c r="Q544" s="1250"/>
      <c r="R544" s="1250"/>
      <c r="S544" s="1555">
        <v>620511451</v>
      </c>
      <c r="T544" s="60"/>
      <c r="U544" s="1553"/>
      <c r="V544" s="1554"/>
      <c r="W544" s="1554"/>
      <c r="X544" s="1250"/>
      <c r="Y544" s="1554"/>
      <c r="Z544" s="1250"/>
      <c r="AA544" s="1250"/>
      <c r="AB544" s="1555"/>
      <c r="AC544" s="1555"/>
      <c r="AD544" s="1555"/>
      <c r="AE544" s="1555"/>
      <c r="AF544" s="749">
        <v>2</v>
      </c>
      <c r="AG544" s="475" t="s">
        <v>1318</v>
      </c>
      <c r="AH544" s="455" t="s">
        <v>1319</v>
      </c>
      <c r="AI544" s="1560">
        <v>100</v>
      </c>
      <c r="AJ544" s="1560">
        <v>100</v>
      </c>
      <c r="AK544" s="67">
        <v>43122</v>
      </c>
      <c r="AL544" s="67">
        <v>43425</v>
      </c>
      <c r="AM544" s="1647">
        <v>10436000</v>
      </c>
      <c r="AN544" s="1647">
        <v>10436000</v>
      </c>
      <c r="AO544" s="68" t="s">
        <v>882</v>
      </c>
    </row>
    <row r="545" spans="1:41" s="1180" customFormat="1" ht="35.1" customHeight="1" x14ac:dyDescent="0.25">
      <c r="A545" s="1465" t="s">
        <v>1041</v>
      </c>
      <c r="B545" s="1324" t="s">
        <v>1309</v>
      </c>
      <c r="C545" s="1350" t="s">
        <v>1310</v>
      </c>
      <c r="D545" s="291">
        <v>418</v>
      </c>
      <c r="E545" s="1329" t="s">
        <v>1315</v>
      </c>
      <c r="F545" s="1519" t="s">
        <v>975</v>
      </c>
      <c r="G545" s="57">
        <v>1</v>
      </c>
      <c r="H545" s="57" t="s">
        <v>38</v>
      </c>
      <c r="I545" s="57">
        <v>1</v>
      </c>
      <c r="J545" s="59">
        <v>0.25</v>
      </c>
      <c r="K545" s="60"/>
      <c r="L545" s="1553"/>
      <c r="M545" s="1554"/>
      <c r="N545" s="1554"/>
      <c r="O545" s="1250"/>
      <c r="P545" s="1554"/>
      <c r="Q545" s="1250"/>
      <c r="R545" s="1250"/>
      <c r="S545" s="1555"/>
      <c r="T545" s="60"/>
      <c r="U545" s="1553"/>
      <c r="V545" s="1554"/>
      <c r="W545" s="1554"/>
      <c r="X545" s="1250"/>
      <c r="Y545" s="1554"/>
      <c r="Z545" s="1250"/>
      <c r="AA545" s="1250"/>
      <c r="AB545" s="1555"/>
      <c r="AC545" s="1555"/>
      <c r="AD545" s="1555"/>
      <c r="AE545" s="1555"/>
      <c r="AF545" s="749">
        <v>3</v>
      </c>
      <c r="AG545" s="475" t="s">
        <v>1320</v>
      </c>
      <c r="AH545" s="1561" t="s">
        <v>1321</v>
      </c>
      <c r="AI545" s="1560">
        <v>100</v>
      </c>
      <c r="AJ545" s="1560">
        <v>100</v>
      </c>
      <c r="AK545" s="67">
        <v>43112</v>
      </c>
      <c r="AL545" s="67">
        <v>43458</v>
      </c>
      <c r="AM545" s="1721">
        <v>53010000</v>
      </c>
      <c r="AN545" s="1647">
        <v>53010000</v>
      </c>
      <c r="AO545" s="68" t="s">
        <v>882</v>
      </c>
    </row>
    <row r="546" spans="1:41" s="1180" customFormat="1" ht="35.1" customHeight="1" x14ac:dyDescent="0.25">
      <c r="A546" s="1465" t="s">
        <v>1041</v>
      </c>
      <c r="B546" s="1324" t="s">
        <v>1309</v>
      </c>
      <c r="C546" s="1350" t="s">
        <v>1310</v>
      </c>
      <c r="D546" s="291">
        <v>418</v>
      </c>
      <c r="E546" s="1329" t="s">
        <v>1315</v>
      </c>
      <c r="F546" s="1519" t="s">
        <v>975</v>
      </c>
      <c r="G546" s="57">
        <v>1</v>
      </c>
      <c r="H546" s="57" t="s">
        <v>38</v>
      </c>
      <c r="I546" s="57">
        <v>1</v>
      </c>
      <c r="J546" s="59">
        <v>0.25</v>
      </c>
      <c r="K546" s="60"/>
      <c r="L546" s="1553"/>
      <c r="M546" s="1554"/>
      <c r="N546" s="1554"/>
      <c r="O546" s="1250"/>
      <c r="P546" s="1554"/>
      <c r="Q546" s="1250"/>
      <c r="R546" s="1250"/>
      <c r="S546" s="1555"/>
      <c r="T546" s="60"/>
      <c r="U546" s="1553"/>
      <c r="V546" s="1554"/>
      <c r="W546" s="1554"/>
      <c r="X546" s="1250"/>
      <c r="Y546" s="1554"/>
      <c r="Z546" s="1250"/>
      <c r="AA546" s="1250"/>
      <c r="AB546" s="1555"/>
      <c r="AC546" s="1555"/>
      <c r="AD546" s="1555"/>
      <c r="AE546" s="1555"/>
      <c r="AF546" s="749">
        <v>4</v>
      </c>
      <c r="AG546" s="475" t="s">
        <v>1322</v>
      </c>
      <c r="AH546" s="455" t="s">
        <v>334</v>
      </c>
      <c r="AI546" s="1560">
        <v>1</v>
      </c>
      <c r="AJ546" s="1560">
        <v>1</v>
      </c>
      <c r="AK546" s="67">
        <v>43115</v>
      </c>
      <c r="AL546" s="67">
        <v>43464</v>
      </c>
      <c r="AM546" s="1647">
        <v>88460000</v>
      </c>
      <c r="AN546" s="1647">
        <v>88460000</v>
      </c>
      <c r="AO546" s="68" t="s">
        <v>882</v>
      </c>
    </row>
    <row r="547" spans="1:41" s="1180" customFormat="1" ht="35.1" customHeight="1" x14ac:dyDescent="0.25">
      <c r="A547" s="1465" t="s">
        <v>1041</v>
      </c>
      <c r="B547" s="1324" t="s">
        <v>1309</v>
      </c>
      <c r="C547" s="1350" t="s">
        <v>1310</v>
      </c>
      <c r="D547" s="291">
        <v>418</v>
      </c>
      <c r="E547" s="1329" t="s">
        <v>1315</v>
      </c>
      <c r="F547" s="1519" t="s">
        <v>975</v>
      </c>
      <c r="G547" s="57">
        <v>1</v>
      </c>
      <c r="H547" s="57" t="s">
        <v>38</v>
      </c>
      <c r="I547" s="57">
        <v>1</v>
      </c>
      <c r="J547" s="59">
        <v>0.25</v>
      </c>
      <c r="K547" s="60"/>
      <c r="L547" s="1553"/>
      <c r="M547" s="1554"/>
      <c r="N547" s="1554"/>
      <c r="O547" s="1250"/>
      <c r="P547" s="1554"/>
      <c r="Q547" s="1250"/>
      <c r="R547" s="1250"/>
      <c r="S547" s="1555"/>
      <c r="T547" s="60"/>
      <c r="U547" s="1553"/>
      <c r="V547" s="1554"/>
      <c r="W547" s="1554"/>
      <c r="X547" s="1250"/>
      <c r="Y547" s="1554"/>
      <c r="Z547" s="1250"/>
      <c r="AA547" s="1250"/>
      <c r="AB547" s="1555"/>
      <c r="AC547" s="1555"/>
      <c r="AD547" s="1555"/>
      <c r="AE547" s="1555"/>
      <c r="AF547" s="749">
        <v>5</v>
      </c>
      <c r="AG547" s="475" t="s">
        <v>1323</v>
      </c>
      <c r="AH547" s="455" t="s">
        <v>334</v>
      </c>
      <c r="AI547" s="1560">
        <v>1</v>
      </c>
      <c r="AJ547" s="1560">
        <v>1</v>
      </c>
      <c r="AK547" s="67">
        <v>43111</v>
      </c>
      <c r="AL547" s="67">
        <v>43465</v>
      </c>
      <c r="AM547" s="1647">
        <v>111374500</v>
      </c>
      <c r="AN547" s="1647">
        <v>111374500</v>
      </c>
      <c r="AO547" s="68" t="s">
        <v>882</v>
      </c>
    </row>
    <row r="548" spans="1:41" s="1180" customFormat="1" ht="35.1" customHeight="1" x14ac:dyDescent="0.25">
      <c r="A548" s="1465" t="s">
        <v>1041</v>
      </c>
      <c r="B548" s="1324" t="s">
        <v>1309</v>
      </c>
      <c r="C548" s="1350" t="s">
        <v>1310</v>
      </c>
      <c r="D548" s="291">
        <v>418</v>
      </c>
      <c r="E548" s="1329" t="s">
        <v>1315</v>
      </c>
      <c r="F548" s="1519" t="s">
        <v>975</v>
      </c>
      <c r="G548" s="57">
        <v>1</v>
      </c>
      <c r="H548" s="57" t="s">
        <v>38</v>
      </c>
      <c r="I548" s="57">
        <v>1</v>
      </c>
      <c r="J548" s="59">
        <v>0.25</v>
      </c>
      <c r="K548" s="60"/>
      <c r="L548" s="1553"/>
      <c r="M548" s="1554"/>
      <c r="N548" s="1554"/>
      <c r="O548" s="1250"/>
      <c r="P548" s="1554"/>
      <c r="Q548" s="1250"/>
      <c r="R548" s="1250"/>
      <c r="S548" s="1555"/>
      <c r="T548" s="60"/>
      <c r="U548" s="1553"/>
      <c r="V548" s="1554"/>
      <c r="W548" s="1554"/>
      <c r="X548" s="1250"/>
      <c r="Y548" s="1554"/>
      <c r="Z548" s="1250"/>
      <c r="AA548" s="1250"/>
      <c r="AB548" s="1555"/>
      <c r="AC548" s="1555"/>
      <c r="AD548" s="1555"/>
      <c r="AE548" s="1555"/>
      <c r="AF548" s="749">
        <v>6</v>
      </c>
      <c r="AG548" s="475" t="s">
        <v>1324</v>
      </c>
      <c r="AH548" s="455" t="s">
        <v>334</v>
      </c>
      <c r="AI548" s="1560">
        <v>1</v>
      </c>
      <c r="AJ548" s="1560">
        <v>1</v>
      </c>
      <c r="AK548" s="67">
        <v>43112</v>
      </c>
      <c r="AL548" s="67">
        <v>43101</v>
      </c>
      <c r="AM548" s="1721">
        <v>16703400</v>
      </c>
      <c r="AN548" s="1638">
        <v>16703400</v>
      </c>
      <c r="AO548" s="68" t="s">
        <v>882</v>
      </c>
    </row>
    <row r="549" spans="1:41" s="1180" customFormat="1" ht="35.1" customHeight="1" x14ac:dyDescent="0.25">
      <c r="A549" s="1465" t="s">
        <v>1041</v>
      </c>
      <c r="B549" s="1324" t="s">
        <v>1309</v>
      </c>
      <c r="C549" s="1350" t="s">
        <v>1310</v>
      </c>
      <c r="D549" s="291">
        <v>418</v>
      </c>
      <c r="E549" s="1329" t="s">
        <v>1315</v>
      </c>
      <c r="F549" s="1519" t="s">
        <v>975</v>
      </c>
      <c r="G549" s="57">
        <v>1</v>
      </c>
      <c r="H549" s="57" t="s">
        <v>38</v>
      </c>
      <c r="I549" s="57">
        <v>1</v>
      </c>
      <c r="J549" s="59">
        <v>0.25</v>
      </c>
      <c r="K549" s="60"/>
      <c r="L549" s="1553"/>
      <c r="M549" s="1554"/>
      <c r="N549" s="1554"/>
      <c r="O549" s="1250"/>
      <c r="P549" s="1554"/>
      <c r="Q549" s="1250"/>
      <c r="R549" s="1250"/>
      <c r="S549" s="1555"/>
      <c r="T549" s="60"/>
      <c r="U549" s="1553"/>
      <c r="V549" s="1554"/>
      <c r="W549" s="1554"/>
      <c r="X549" s="1250"/>
      <c r="Y549" s="1554"/>
      <c r="Z549" s="1250"/>
      <c r="AA549" s="1250"/>
      <c r="AB549" s="1555"/>
      <c r="AC549" s="1555"/>
      <c r="AD549" s="1555"/>
      <c r="AE549" s="1555"/>
      <c r="AF549" s="749">
        <v>7</v>
      </c>
      <c r="AG549" s="475" t="s">
        <v>1325</v>
      </c>
      <c r="AH549" s="455" t="s">
        <v>334</v>
      </c>
      <c r="AI549" s="1560">
        <v>1</v>
      </c>
      <c r="AJ549" s="1560">
        <v>1</v>
      </c>
      <c r="AK549" s="67">
        <v>43123</v>
      </c>
      <c r="AL549" s="67">
        <v>43456</v>
      </c>
      <c r="AM549" s="1721">
        <v>24255000</v>
      </c>
      <c r="AN549" s="1647">
        <v>24255000</v>
      </c>
      <c r="AO549" s="68" t="s">
        <v>882</v>
      </c>
    </row>
    <row r="550" spans="1:41" s="1180" customFormat="1" ht="35.1" customHeight="1" x14ac:dyDescent="0.25">
      <c r="A550" s="1465" t="s">
        <v>1041</v>
      </c>
      <c r="B550" s="1324" t="s">
        <v>1326</v>
      </c>
      <c r="C550" s="1350" t="s">
        <v>1310</v>
      </c>
      <c r="D550" s="291">
        <v>418</v>
      </c>
      <c r="E550" s="1329" t="s">
        <v>1315</v>
      </c>
      <c r="F550" s="1519" t="s">
        <v>975</v>
      </c>
      <c r="G550" s="57">
        <v>2</v>
      </c>
      <c r="H550" s="57" t="s">
        <v>38</v>
      </c>
      <c r="I550" s="57">
        <v>1</v>
      </c>
      <c r="J550" s="59">
        <v>0.25</v>
      </c>
      <c r="K550" s="60"/>
      <c r="L550" s="1553"/>
      <c r="M550" s="1554"/>
      <c r="N550" s="1554"/>
      <c r="O550" s="1250"/>
      <c r="P550" s="1554"/>
      <c r="Q550" s="1250"/>
      <c r="R550" s="1250"/>
      <c r="S550" s="1555"/>
      <c r="T550" s="60"/>
      <c r="U550" s="1553"/>
      <c r="V550" s="1554"/>
      <c r="W550" s="1554"/>
      <c r="X550" s="1250"/>
      <c r="Y550" s="1554"/>
      <c r="Z550" s="1250"/>
      <c r="AA550" s="1250"/>
      <c r="AB550" s="1555"/>
      <c r="AC550" s="1555"/>
      <c r="AD550" s="1555"/>
      <c r="AE550" s="1555"/>
      <c r="AF550" s="749">
        <v>8</v>
      </c>
      <c r="AG550" s="475" t="s">
        <v>1327</v>
      </c>
      <c r="AH550" s="455" t="s">
        <v>334</v>
      </c>
      <c r="AI550" s="1560">
        <v>1</v>
      </c>
      <c r="AJ550" s="1560">
        <v>1</v>
      </c>
      <c r="AK550" s="67">
        <v>43129</v>
      </c>
      <c r="AL550" s="67">
        <v>43489</v>
      </c>
      <c r="AM550" s="1721">
        <v>61278390</v>
      </c>
      <c r="AN550" s="1647">
        <v>61278390</v>
      </c>
      <c r="AO550" s="68" t="s">
        <v>882</v>
      </c>
    </row>
    <row r="551" spans="1:41" s="1180" customFormat="1" ht="35.1" customHeight="1" x14ac:dyDescent="0.25">
      <c r="A551" s="1465" t="s">
        <v>1041</v>
      </c>
      <c r="B551" s="1324" t="s">
        <v>1309</v>
      </c>
      <c r="C551" s="1350" t="s">
        <v>1310</v>
      </c>
      <c r="D551" s="291">
        <v>418</v>
      </c>
      <c r="E551" s="1329" t="s">
        <v>1315</v>
      </c>
      <c r="F551" s="1519" t="s">
        <v>975</v>
      </c>
      <c r="G551" s="57">
        <v>1</v>
      </c>
      <c r="H551" s="57" t="s">
        <v>38</v>
      </c>
      <c r="I551" s="57">
        <v>1</v>
      </c>
      <c r="J551" s="59">
        <v>0.25</v>
      </c>
      <c r="K551" s="60"/>
      <c r="L551" s="1553"/>
      <c r="M551" s="1554"/>
      <c r="N551" s="1554"/>
      <c r="O551" s="1250"/>
      <c r="P551" s="1554"/>
      <c r="Q551" s="1250"/>
      <c r="R551" s="1250"/>
      <c r="S551" s="1555"/>
      <c r="T551" s="60"/>
      <c r="U551" s="1553"/>
      <c r="V551" s="1554"/>
      <c r="W551" s="1554"/>
      <c r="X551" s="1250"/>
      <c r="Y551" s="1554"/>
      <c r="Z551" s="1250"/>
      <c r="AA551" s="1250"/>
      <c r="AB551" s="1555"/>
      <c r="AC551" s="1555"/>
      <c r="AD551" s="1555"/>
      <c r="AE551" s="1555"/>
      <c r="AF551" s="749">
        <v>9</v>
      </c>
      <c r="AG551" s="475" t="s">
        <v>1328</v>
      </c>
      <c r="AH551" s="455" t="s">
        <v>40</v>
      </c>
      <c r="AI551" s="1560">
        <v>100</v>
      </c>
      <c r="AJ551" s="1560">
        <v>100</v>
      </c>
      <c r="AK551" s="67">
        <v>43191</v>
      </c>
      <c r="AL551" s="67">
        <v>43465</v>
      </c>
      <c r="AM551" s="1721">
        <v>151417628</v>
      </c>
      <c r="AN551" s="1647">
        <v>151417628</v>
      </c>
      <c r="AO551" s="68" t="s">
        <v>882</v>
      </c>
    </row>
    <row r="552" spans="1:41" s="1180" customFormat="1" ht="35.1" customHeight="1" x14ac:dyDescent="0.25">
      <c r="A552" s="1465" t="s">
        <v>1041</v>
      </c>
      <c r="B552" s="1324" t="s">
        <v>1309</v>
      </c>
      <c r="C552" s="1350" t="s">
        <v>1310</v>
      </c>
      <c r="D552" s="291">
        <v>418</v>
      </c>
      <c r="E552" s="1329" t="s">
        <v>1315</v>
      </c>
      <c r="F552" s="1519" t="s">
        <v>975</v>
      </c>
      <c r="G552" s="57">
        <v>2</v>
      </c>
      <c r="H552" s="57" t="s">
        <v>38</v>
      </c>
      <c r="I552" s="57">
        <v>1</v>
      </c>
      <c r="J552" s="59">
        <v>0.25</v>
      </c>
      <c r="K552" s="60"/>
      <c r="L552" s="1553"/>
      <c r="M552" s="1554"/>
      <c r="N552" s="1554"/>
      <c r="O552" s="1250"/>
      <c r="P552" s="1554"/>
      <c r="Q552" s="1250"/>
      <c r="R552" s="1250"/>
      <c r="S552" s="1555"/>
      <c r="T552" s="60"/>
      <c r="U552" s="1553"/>
      <c r="V552" s="1554"/>
      <c r="W552" s="1554"/>
      <c r="X552" s="1250"/>
      <c r="Y552" s="1554"/>
      <c r="Z552" s="1250"/>
      <c r="AA552" s="1250"/>
      <c r="AB552" s="1555"/>
      <c r="AC552" s="1555"/>
      <c r="AD552" s="1555"/>
      <c r="AE552" s="1555"/>
      <c r="AF552" s="749">
        <v>10</v>
      </c>
      <c r="AG552" s="475" t="s">
        <v>1329</v>
      </c>
      <c r="AH552" s="455" t="s">
        <v>40</v>
      </c>
      <c r="AI552" s="1560">
        <v>100</v>
      </c>
      <c r="AJ552" s="1560">
        <v>100</v>
      </c>
      <c r="AK552" s="67">
        <v>43435</v>
      </c>
      <c r="AL552" s="67">
        <v>43465</v>
      </c>
      <c r="AM552" s="1721"/>
      <c r="AN552" s="1647"/>
      <c r="AO552" s="68" t="s">
        <v>882</v>
      </c>
    </row>
    <row r="553" spans="1:41" s="1180" customFormat="1" ht="35.1" customHeight="1" x14ac:dyDescent="0.25">
      <c r="A553" s="1465" t="s">
        <v>1041</v>
      </c>
      <c r="B553" s="1324" t="s">
        <v>1309</v>
      </c>
      <c r="C553" s="1350" t="s">
        <v>1310</v>
      </c>
      <c r="D553" s="291">
        <v>418</v>
      </c>
      <c r="E553" s="1329" t="s">
        <v>1315</v>
      </c>
      <c r="F553" s="1519" t="s">
        <v>975</v>
      </c>
      <c r="G553" s="57">
        <v>1</v>
      </c>
      <c r="H553" s="57" t="s">
        <v>38</v>
      </c>
      <c r="I553" s="57">
        <v>1</v>
      </c>
      <c r="J553" s="59">
        <v>0.25</v>
      </c>
      <c r="K553" s="60"/>
      <c r="L553" s="1553"/>
      <c r="M553" s="1554"/>
      <c r="N553" s="1554"/>
      <c r="O553" s="1250"/>
      <c r="P553" s="1554"/>
      <c r="Q553" s="1250"/>
      <c r="R553" s="1250"/>
      <c r="S553" s="1555"/>
      <c r="T553" s="60"/>
      <c r="U553" s="1553"/>
      <c r="V553" s="1554"/>
      <c r="W553" s="1554"/>
      <c r="X553" s="1250"/>
      <c r="Y553" s="1554"/>
      <c r="Z553" s="1250"/>
      <c r="AA553" s="1250"/>
      <c r="AB553" s="1555"/>
      <c r="AC553" s="1555"/>
      <c r="AD553" s="1555"/>
      <c r="AE553" s="1555"/>
      <c r="AF553" s="749">
        <v>11</v>
      </c>
      <c r="AG553" s="475" t="s">
        <v>1330</v>
      </c>
      <c r="AH553" s="455" t="s">
        <v>40</v>
      </c>
      <c r="AI553" s="1560">
        <v>100</v>
      </c>
      <c r="AJ553" s="1560">
        <v>100</v>
      </c>
      <c r="AK553" s="67">
        <v>43160</v>
      </c>
      <c r="AL553" s="67">
        <v>43465</v>
      </c>
      <c r="AM553" s="1721">
        <v>100000000</v>
      </c>
      <c r="AN553" s="1647">
        <v>100000000</v>
      </c>
      <c r="AO553" s="68" t="s">
        <v>882</v>
      </c>
    </row>
    <row r="554" spans="1:41" s="1180" customFormat="1" ht="35.1" customHeight="1" x14ac:dyDescent="0.25">
      <c r="A554" s="1465" t="s">
        <v>1041</v>
      </c>
      <c r="B554" s="1324" t="s">
        <v>1309</v>
      </c>
      <c r="C554" s="1350" t="s">
        <v>1310</v>
      </c>
      <c r="D554" s="291">
        <v>418</v>
      </c>
      <c r="E554" s="1329" t="s">
        <v>1315</v>
      </c>
      <c r="F554" s="1519" t="s">
        <v>975</v>
      </c>
      <c r="G554" s="57">
        <v>1</v>
      </c>
      <c r="H554" s="57" t="s">
        <v>38</v>
      </c>
      <c r="I554" s="57">
        <v>1</v>
      </c>
      <c r="J554" s="59">
        <v>0.25</v>
      </c>
      <c r="K554" s="60"/>
      <c r="L554" s="1553"/>
      <c r="M554" s="1554"/>
      <c r="N554" s="1554"/>
      <c r="O554" s="1250"/>
      <c r="P554" s="1554"/>
      <c r="Q554" s="1250"/>
      <c r="R554" s="1250"/>
      <c r="S554" s="1555"/>
      <c r="T554" s="60"/>
      <c r="U554" s="1553"/>
      <c r="V554" s="1554"/>
      <c r="W554" s="1554"/>
      <c r="X554" s="1250"/>
      <c r="Y554" s="1554"/>
      <c r="Z554" s="1250"/>
      <c r="AA554" s="1250"/>
      <c r="AB554" s="1555"/>
      <c r="AC554" s="1555"/>
      <c r="AD554" s="1555"/>
      <c r="AE554" s="1555"/>
      <c r="AF554" s="749">
        <v>12</v>
      </c>
      <c r="AG554" s="475" t="s">
        <v>1331</v>
      </c>
      <c r="AH554" s="455" t="s">
        <v>334</v>
      </c>
      <c r="AI554" s="457">
        <v>64</v>
      </c>
      <c r="AJ554" s="457">
        <v>0</v>
      </c>
      <c r="AK554" s="67">
        <v>43282</v>
      </c>
      <c r="AL554" s="67">
        <v>43465</v>
      </c>
      <c r="AM554" s="1721"/>
      <c r="AN554" s="1647"/>
      <c r="AO554" s="68" t="s">
        <v>882</v>
      </c>
    </row>
    <row r="555" spans="1:41" s="1180" customFormat="1" ht="35.1" customHeight="1" x14ac:dyDescent="0.25">
      <c r="A555" s="1465" t="s">
        <v>1041</v>
      </c>
      <c r="B555" s="1324" t="s">
        <v>1309</v>
      </c>
      <c r="C555" s="1350" t="s">
        <v>1310</v>
      </c>
      <c r="D555" s="291">
        <v>418</v>
      </c>
      <c r="E555" s="1329" t="s">
        <v>1315</v>
      </c>
      <c r="F555" s="1519" t="s">
        <v>975</v>
      </c>
      <c r="G555" s="57">
        <v>1</v>
      </c>
      <c r="H555" s="57" t="s">
        <v>38</v>
      </c>
      <c r="I555" s="57">
        <v>1</v>
      </c>
      <c r="J555" s="59">
        <v>0.25</v>
      </c>
      <c r="K555" s="60"/>
      <c r="L555" s="1553"/>
      <c r="M555" s="1554"/>
      <c r="N555" s="1554"/>
      <c r="O555" s="1250"/>
      <c r="P555" s="1554"/>
      <c r="Q555" s="1250"/>
      <c r="R555" s="1250"/>
      <c r="S555" s="1555"/>
      <c r="T555" s="60"/>
      <c r="U555" s="1553"/>
      <c r="V555" s="1554"/>
      <c r="W555" s="1554"/>
      <c r="X555" s="1250"/>
      <c r="Y555" s="1554"/>
      <c r="Z555" s="1250"/>
      <c r="AA555" s="1250"/>
      <c r="AB555" s="1555"/>
      <c r="AC555" s="1555"/>
      <c r="AD555" s="1555"/>
      <c r="AE555" s="1555"/>
      <c r="AF555" s="749">
        <v>13</v>
      </c>
      <c r="AG555" s="475" t="s">
        <v>1332</v>
      </c>
      <c r="AH555" s="455" t="s">
        <v>154</v>
      </c>
      <c r="AI555" s="1560">
        <v>100</v>
      </c>
      <c r="AJ555" s="1560">
        <v>100</v>
      </c>
      <c r="AK555" s="67">
        <v>43171</v>
      </c>
      <c r="AL555" s="67">
        <v>43465</v>
      </c>
      <c r="AM555" s="1647">
        <v>109348770</v>
      </c>
      <c r="AN555" s="1647">
        <v>109348770</v>
      </c>
      <c r="AO555" s="68" t="s">
        <v>882</v>
      </c>
    </row>
    <row r="556" spans="1:41" s="1180" customFormat="1" ht="35.1" customHeight="1" x14ac:dyDescent="0.25">
      <c r="A556" s="1465" t="s">
        <v>1041</v>
      </c>
      <c r="B556" s="1324" t="s">
        <v>1309</v>
      </c>
      <c r="C556" s="1350" t="s">
        <v>1310</v>
      </c>
      <c r="D556" s="291">
        <v>418</v>
      </c>
      <c r="E556" s="1329" t="s">
        <v>1315</v>
      </c>
      <c r="F556" s="1519" t="s">
        <v>975</v>
      </c>
      <c r="G556" s="57">
        <v>1</v>
      </c>
      <c r="H556" s="57" t="s">
        <v>38</v>
      </c>
      <c r="I556" s="57">
        <v>1</v>
      </c>
      <c r="J556" s="59">
        <v>0.25</v>
      </c>
      <c r="K556" s="60"/>
      <c r="L556" s="1553"/>
      <c r="M556" s="1554"/>
      <c r="N556" s="1554"/>
      <c r="O556" s="1250"/>
      <c r="P556" s="1554"/>
      <c r="Q556" s="1250"/>
      <c r="R556" s="1250"/>
      <c r="S556" s="1555"/>
      <c r="T556" s="60"/>
      <c r="U556" s="1553"/>
      <c r="V556" s="1554"/>
      <c r="W556" s="1554"/>
      <c r="X556" s="1250"/>
      <c r="Y556" s="1554"/>
      <c r="Z556" s="1250"/>
      <c r="AA556" s="1250"/>
      <c r="AB556" s="1555"/>
      <c r="AC556" s="1555"/>
      <c r="AD556" s="1555"/>
      <c r="AE556" s="1555"/>
      <c r="AF556" s="749">
        <v>14</v>
      </c>
      <c r="AG556" s="475" t="s">
        <v>1333</v>
      </c>
      <c r="AH556" s="455" t="s">
        <v>334</v>
      </c>
      <c r="AI556" s="457">
        <v>18</v>
      </c>
      <c r="AJ556" s="457">
        <v>18</v>
      </c>
      <c r="AK556" s="67">
        <v>43282</v>
      </c>
      <c r="AL556" s="67">
        <v>43465</v>
      </c>
      <c r="AM556" s="1721">
        <v>440351290</v>
      </c>
      <c r="AN556" s="1647">
        <v>440351290</v>
      </c>
      <c r="AO556" s="68" t="s">
        <v>882</v>
      </c>
    </row>
    <row r="557" spans="1:41" s="1180" customFormat="1" ht="35.1" customHeight="1" x14ac:dyDescent="0.25">
      <c r="A557" s="1465" t="s">
        <v>1041</v>
      </c>
      <c r="B557" s="1324" t="s">
        <v>1309</v>
      </c>
      <c r="C557" s="1350" t="s">
        <v>1310</v>
      </c>
      <c r="D557" s="291">
        <v>418</v>
      </c>
      <c r="E557" s="1329" t="s">
        <v>1315</v>
      </c>
      <c r="F557" s="1519" t="s">
        <v>975</v>
      </c>
      <c r="G557" s="57">
        <v>1</v>
      </c>
      <c r="H557" s="57" t="s">
        <v>38</v>
      </c>
      <c r="I557" s="57">
        <v>1</v>
      </c>
      <c r="J557" s="59">
        <v>0.25</v>
      </c>
      <c r="K557" s="60"/>
      <c r="L557" s="1553"/>
      <c r="M557" s="1554"/>
      <c r="N557" s="1554"/>
      <c r="O557" s="1250"/>
      <c r="P557" s="1554"/>
      <c r="Q557" s="1250"/>
      <c r="R557" s="1250"/>
      <c r="S557" s="1555"/>
      <c r="T557" s="60"/>
      <c r="U557" s="1553"/>
      <c r="V557" s="1554"/>
      <c r="W557" s="1554"/>
      <c r="X557" s="1250"/>
      <c r="Y557" s="1554"/>
      <c r="Z557" s="1250"/>
      <c r="AA557" s="1250"/>
      <c r="AB557" s="1555"/>
      <c r="AC557" s="1555"/>
      <c r="AD557" s="1555"/>
      <c r="AE557" s="1555"/>
      <c r="AF557" s="749">
        <v>15</v>
      </c>
      <c r="AG557" s="475" t="s">
        <v>1334</v>
      </c>
      <c r="AH557" s="455" t="s">
        <v>1335</v>
      </c>
      <c r="AI557" s="457">
        <v>1</v>
      </c>
      <c r="AJ557" s="457">
        <v>0</v>
      </c>
      <c r="AK557" s="67">
        <v>43435</v>
      </c>
      <c r="AL557" s="67">
        <v>43465</v>
      </c>
      <c r="AM557" s="1721"/>
      <c r="AN557" s="1647"/>
      <c r="AO557" s="68" t="s">
        <v>882</v>
      </c>
    </row>
    <row r="558" spans="1:41" s="1180" customFormat="1" ht="35.1" customHeight="1" x14ac:dyDescent="0.25">
      <c r="A558" s="1465" t="s">
        <v>1041</v>
      </c>
      <c r="B558" s="1324" t="s">
        <v>1309</v>
      </c>
      <c r="C558" s="1350" t="s">
        <v>1310</v>
      </c>
      <c r="D558" s="291">
        <v>418</v>
      </c>
      <c r="E558" s="1329" t="s">
        <v>1315</v>
      </c>
      <c r="F558" s="1519" t="s">
        <v>975</v>
      </c>
      <c r="G558" s="57">
        <v>1</v>
      </c>
      <c r="H558" s="57" t="s">
        <v>38</v>
      </c>
      <c r="I558" s="57">
        <v>1</v>
      </c>
      <c r="J558" s="59">
        <v>0.25</v>
      </c>
      <c r="K558" s="827"/>
      <c r="L558" s="1562"/>
      <c r="M558" s="1563"/>
      <c r="N558" s="1563"/>
      <c r="O558" s="1278"/>
      <c r="P558" s="1563"/>
      <c r="Q558" s="1278"/>
      <c r="R558" s="1278"/>
      <c r="S558" s="1564"/>
      <c r="T558" s="827"/>
      <c r="U558" s="1562"/>
      <c r="V558" s="1563"/>
      <c r="W558" s="1563"/>
      <c r="X558" s="1278"/>
      <c r="Y558" s="1563"/>
      <c r="Z558" s="1278"/>
      <c r="AA558" s="1278"/>
      <c r="AB558" s="1564"/>
      <c r="AC558" s="1564"/>
      <c r="AD558" s="1564"/>
      <c r="AE558" s="1564"/>
      <c r="AF558" s="947">
        <v>16</v>
      </c>
      <c r="AG558" s="201" t="s">
        <v>1336</v>
      </c>
      <c r="AH558" s="1123" t="s">
        <v>1337</v>
      </c>
      <c r="AI558" s="833">
        <v>1</v>
      </c>
      <c r="AJ558" s="833">
        <v>0</v>
      </c>
      <c r="AK558" s="86">
        <v>43460</v>
      </c>
      <c r="AL558" s="86">
        <v>43465</v>
      </c>
      <c r="AM558" s="1722"/>
      <c r="AN558" s="1647"/>
      <c r="AO558" s="68" t="s">
        <v>882</v>
      </c>
    </row>
    <row r="559" spans="1:41" s="1180" customFormat="1" ht="35.1" customHeight="1" x14ac:dyDescent="0.25">
      <c r="A559" s="1465" t="s">
        <v>1041</v>
      </c>
      <c r="B559" s="1324" t="s">
        <v>1309</v>
      </c>
      <c r="C559" s="1350" t="s">
        <v>1310</v>
      </c>
      <c r="D559" s="291">
        <v>418</v>
      </c>
      <c r="E559" s="1329" t="s">
        <v>1315</v>
      </c>
      <c r="F559" s="1519" t="s">
        <v>975</v>
      </c>
      <c r="G559" s="57">
        <v>1</v>
      </c>
      <c r="H559" s="57" t="s">
        <v>38</v>
      </c>
      <c r="I559" s="57">
        <v>1</v>
      </c>
      <c r="J559" s="59">
        <v>0.25</v>
      </c>
      <c r="K559" s="827"/>
      <c r="L559" s="1562"/>
      <c r="M559" s="1563"/>
      <c r="N559" s="1563"/>
      <c r="O559" s="1278"/>
      <c r="P559" s="1563"/>
      <c r="Q559" s="1278"/>
      <c r="R559" s="1278"/>
      <c r="S559" s="1564"/>
      <c r="T559" s="827"/>
      <c r="U559" s="1562"/>
      <c r="V559" s="1563"/>
      <c r="W559" s="1563"/>
      <c r="X559" s="1278"/>
      <c r="Y559" s="1563"/>
      <c r="Z559" s="1278"/>
      <c r="AA559" s="1278"/>
      <c r="AB559" s="1564"/>
      <c r="AC559" s="1564"/>
      <c r="AD559" s="1564"/>
      <c r="AE559" s="1564"/>
      <c r="AF559" s="947">
        <v>17</v>
      </c>
      <c r="AG559" s="475" t="s">
        <v>1332</v>
      </c>
      <c r="AH559" s="1123" t="s">
        <v>40</v>
      </c>
      <c r="AI559" s="833">
        <v>100</v>
      </c>
      <c r="AJ559" s="833">
        <v>0</v>
      </c>
      <c r="AK559" s="86">
        <v>43460</v>
      </c>
      <c r="AL559" s="86">
        <v>43465</v>
      </c>
      <c r="AM559" s="1722"/>
      <c r="AN559" s="1647"/>
      <c r="AO559" s="68" t="s">
        <v>882</v>
      </c>
    </row>
    <row r="560" spans="1:41" s="1180" customFormat="1" ht="35.1" customHeight="1" x14ac:dyDescent="0.25">
      <c r="A560" s="1467" t="s">
        <v>1041</v>
      </c>
      <c r="B560" s="1354" t="s">
        <v>1309</v>
      </c>
      <c r="C560" s="1355" t="s">
        <v>1310</v>
      </c>
      <c r="D560" s="1565">
        <v>418</v>
      </c>
      <c r="E560" s="1440" t="s">
        <v>1315</v>
      </c>
      <c r="F560" s="1566" t="s">
        <v>975</v>
      </c>
      <c r="G560" s="74">
        <v>1</v>
      </c>
      <c r="H560" s="74" t="s">
        <v>38</v>
      </c>
      <c r="I560" s="74">
        <v>1</v>
      </c>
      <c r="J560" s="1121">
        <v>0.25</v>
      </c>
      <c r="K560" s="827"/>
      <c r="L560" s="1562"/>
      <c r="M560" s="1563"/>
      <c r="N560" s="1563"/>
      <c r="O560" s="1278"/>
      <c r="P560" s="1563"/>
      <c r="Q560" s="1278"/>
      <c r="R560" s="1278"/>
      <c r="S560" s="1564"/>
      <c r="T560" s="827"/>
      <c r="U560" s="1562"/>
      <c r="V560" s="1563"/>
      <c r="W560" s="1563"/>
      <c r="X560" s="1278"/>
      <c r="Y560" s="1563"/>
      <c r="Z560" s="1278"/>
      <c r="AA560" s="1278"/>
      <c r="AB560" s="1564"/>
      <c r="AC560" s="1564"/>
      <c r="AD560" s="1564"/>
      <c r="AE560" s="1564"/>
      <c r="AF560" s="947">
        <v>18</v>
      </c>
      <c r="AG560" s="201" t="s">
        <v>1338</v>
      </c>
      <c r="AH560" s="1123" t="s">
        <v>1339</v>
      </c>
      <c r="AI560" s="833">
        <v>5</v>
      </c>
      <c r="AJ560" s="833">
        <v>5</v>
      </c>
      <c r="AK560" s="86">
        <v>43191</v>
      </c>
      <c r="AL560" s="86">
        <v>43205</v>
      </c>
      <c r="AM560" s="1647">
        <v>6000000</v>
      </c>
      <c r="AN560" s="1647">
        <v>6000000</v>
      </c>
      <c r="AO560" s="87" t="s">
        <v>882</v>
      </c>
    </row>
    <row r="561" spans="1:41" s="1180" customFormat="1" ht="35.1" customHeight="1" x14ac:dyDescent="0.25">
      <c r="A561" s="1467" t="s">
        <v>1041</v>
      </c>
      <c r="B561" s="1354" t="s">
        <v>1309</v>
      </c>
      <c r="C561" s="1355" t="s">
        <v>1310</v>
      </c>
      <c r="D561" s="1565">
        <v>418</v>
      </c>
      <c r="E561" s="1440" t="s">
        <v>1315</v>
      </c>
      <c r="F561" s="1566" t="s">
        <v>975</v>
      </c>
      <c r="G561" s="74">
        <v>1</v>
      </c>
      <c r="H561" s="74" t="s">
        <v>38</v>
      </c>
      <c r="I561" s="74">
        <v>1</v>
      </c>
      <c r="J561" s="1121">
        <v>0.25</v>
      </c>
      <c r="K561" s="827"/>
      <c r="L561" s="1562"/>
      <c r="M561" s="1563"/>
      <c r="N561" s="1563"/>
      <c r="O561" s="1278"/>
      <c r="P561" s="1563"/>
      <c r="Q561" s="1278"/>
      <c r="R561" s="1278"/>
      <c r="S561" s="1564"/>
      <c r="T561" s="827"/>
      <c r="U561" s="1562"/>
      <c r="V561" s="1563"/>
      <c r="W561" s="1563"/>
      <c r="X561" s="1278"/>
      <c r="Y561" s="1563"/>
      <c r="Z561" s="1278"/>
      <c r="AA561" s="1278"/>
      <c r="AB561" s="1564"/>
      <c r="AC561" s="1564"/>
      <c r="AD561" s="1564"/>
      <c r="AE561" s="1564"/>
      <c r="AF561" s="947">
        <v>19</v>
      </c>
      <c r="AG561" s="201" t="s">
        <v>1340</v>
      </c>
      <c r="AH561" s="1123" t="s">
        <v>1341</v>
      </c>
      <c r="AI561" s="833">
        <v>1</v>
      </c>
      <c r="AJ561" s="833">
        <v>1</v>
      </c>
      <c r="AK561" s="86">
        <v>43282</v>
      </c>
      <c r="AL561" s="86">
        <v>43525</v>
      </c>
      <c r="AM561" s="1647">
        <v>12364469</v>
      </c>
      <c r="AN561" s="1647">
        <v>12364469</v>
      </c>
      <c r="AO561" s="68" t="s">
        <v>882</v>
      </c>
    </row>
    <row r="562" spans="1:41" s="1180" customFormat="1" ht="35.1" customHeight="1" x14ac:dyDescent="0.25">
      <c r="A562" s="1465" t="s">
        <v>1041</v>
      </c>
      <c r="B562" s="1324" t="s">
        <v>1309</v>
      </c>
      <c r="C562" s="1350" t="s">
        <v>1310</v>
      </c>
      <c r="D562" s="291">
        <v>418</v>
      </c>
      <c r="E562" s="1329" t="s">
        <v>1315</v>
      </c>
      <c r="F562" s="1519" t="s">
        <v>975</v>
      </c>
      <c r="G562" s="57">
        <v>1</v>
      </c>
      <c r="H562" s="57" t="s">
        <v>38</v>
      </c>
      <c r="I562" s="57">
        <v>1</v>
      </c>
      <c r="J562" s="59">
        <v>0.25</v>
      </c>
      <c r="K562" s="60"/>
      <c r="L562" s="1553"/>
      <c r="M562" s="1554"/>
      <c r="N562" s="1554"/>
      <c r="O562" s="1250"/>
      <c r="P562" s="1554"/>
      <c r="Q562" s="1250"/>
      <c r="R562" s="1250"/>
      <c r="S562" s="1555"/>
      <c r="T562" s="60"/>
      <c r="U562" s="1553"/>
      <c r="V562" s="1554"/>
      <c r="W562" s="1554"/>
      <c r="X562" s="1250"/>
      <c r="Y562" s="1554"/>
      <c r="Z562" s="1250"/>
      <c r="AA562" s="1250"/>
      <c r="AB562" s="1555"/>
      <c r="AC562" s="1567"/>
      <c r="AD562" s="1567"/>
      <c r="AE562" s="1567"/>
      <c r="AF562" s="1568">
        <v>20</v>
      </c>
      <c r="AG562" s="475" t="s">
        <v>1342</v>
      </c>
      <c r="AH562" s="455" t="s">
        <v>40</v>
      </c>
      <c r="AI562" s="457">
        <v>100</v>
      </c>
      <c r="AJ562" s="457">
        <v>0</v>
      </c>
      <c r="AK562" s="67">
        <v>43101</v>
      </c>
      <c r="AL562" s="67">
        <v>43465</v>
      </c>
      <c r="AM562" s="1662"/>
      <c r="AN562" s="1647"/>
      <c r="AO562" s="68" t="s">
        <v>882</v>
      </c>
    </row>
    <row r="563" spans="1:41" s="1180" customFormat="1" ht="35.1" customHeight="1" thickBot="1" x14ac:dyDescent="0.3">
      <c r="A563" s="1460" t="s">
        <v>1041</v>
      </c>
      <c r="B563" s="1345" t="s">
        <v>1309</v>
      </c>
      <c r="C563" s="1382" t="s">
        <v>1310</v>
      </c>
      <c r="D563" s="1569">
        <v>418</v>
      </c>
      <c r="E563" s="1412" t="s">
        <v>1315</v>
      </c>
      <c r="F563" s="1521" t="s">
        <v>975</v>
      </c>
      <c r="G563" s="463">
        <v>1</v>
      </c>
      <c r="H563" s="463" t="s">
        <v>38</v>
      </c>
      <c r="I563" s="463">
        <v>1</v>
      </c>
      <c r="J563" s="594">
        <v>0.25</v>
      </c>
      <c r="K563" s="76"/>
      <c r="L563" s="1556"/>
      <c r="M563" s="1557"/>
      <c r="N563" s="1557"/>
      <c r="O563" s="798"/>
      <c r="P563" s="1557"/>
      <c r="Q563" s="798"/>
      <c r="R563" s="798"/>
      <c r="S563" s="1558"/>
      <c r="T563" s="76"/>
      <c r="U563" s="1556"/>
      <c r="V563" s="1557"/>
      <c r="W563" s="1557"/>
      <c r="X563" s="798"/>
      <c r="Y563" s="1557"/>
      <c r="Z563" s="798"/>
      <c r="AA563" s="798"/>
      <c r="AB563" s="1558"/>
      <c r="AC563" s="1570"/>
      <c r="AD563" s="1570"/>
      <c r="AE563" s="1570"/>
      <c r="AF563" s="1479">
        <v>21</v>
      </c>
      <c r="AG563" s="1759" t="s">
        <v>1343</v>
      </c>
      <c r="AH563" s="1571" t="s">
        <v>1344</v>
      </c>
      <c r="AI563" s="470">
        <v>1</v>
      </c>
      <c r="AJ563" s="470">
        <v>0</v>
      </c>
      <c r="AK563" s="471">
        <v>43221</v>
      </c>
      <c r="AL563" s="471">
        <v>43403</v>
      </c>
      <c r="AM563" s="1723">
        <v>618368538</v>
      </c>
      <c r="AN563" s="1636"/>
      <c r="AO563" s="68" t="s">
        <v>882</v>
      </c>
    </row>
    <row r="564" spans="1:41" ht="35.1" customHeight="1" thickBot="1" x14ac:dyDescent="0.3">
      <c r="A564" s="1460" t="s">
        <v>1041</v>
      </c>
      <c r="B564" s="1309" t="s">
        <v>1309</v>
      </c>
      <c r="C564" s="1462" t="s">
        <v>1310</v>
      </c>
      <c r="D564" s="1572">
        <v>419</v>
      </c>
      <c r="E564" s="1526" t="s">
        <v>1345</v>
      </c>
      <c r="F564" s="1088" t="s">
        <v>1346</v>
      </c>
      <c r="G564" s="1087">
        <v>0</v>
      </c>
      <c r="H564" s="1087" t="s">
        <v>38</v>
      </c>
      <c r="I564" s="1087">
        <v>1</v>
      </c>
      <c r="J564" s="696">
        <v>0.5</v>
      </c>
      <c r="K564" s="1573">
        <f t="shared" ref="K564:K570" si="54">+L564+M564+N564+O564+P564+Q564+R564+S564</f>
        <v>0</v>
      </c>
      <c r="L564" s="1574">
        <v>0</v>
      </c>
      <c r="M564" s="1575">
        <v>0</v>
      </c>
      <c r="N564" s="1575">
        <v>0</v>
      </c>
      <c r="O564" s="767"/>
      <c r="P564" s="1575">
        <v>0</v>
      </c>
      <c r="Q564" s="767"/>
      <c r="R564" s="767"/>
      <c r="S564" s="1576">
        <v>0</v>
      </c>
      <c r="T564" s="260">
        <f>+U564+V564+W564+X564+Y564+Z564+AA564+AB564</f>
        <v>0</v>
      </c>
      <c r="U564" s="1574"/>
      <c r="V564" s="1575"/>
      <c r="W564" s="1575"/>
      <c r="X564" s="767"/>
      <c r="Y564" s="1575"/>
      <c r="Z564" s="767"/>
      <c r="AA564" s="767"/>
      <c r="AB564" s="1576"/>
      <c r="AC564" s="1577"/>
      <c r="AD564" s="1577"/>
      <c r="AE564" s="1577"/>
      <c r="AF564" s="176"/>
      <c r="AG564" s="1812"/>
      <c r="AH564" s="1578"/>
      <c r="AI564" s="1578"/>
      <c r="AJ564" s="1819"/>
      <c r="AK564" s="1578"/>
      <c r="AL564" s="1578"/>
      <c r="AM564" s="1705"/>
      <c r="AN564" s="1706"/>
      <c r="AO564" s="178" t="s">
        <v>882</v>
      </c>
    </row>
    <row r="565" spans="1:41" ht="35.1" customHeight="1" thickBot="1" x14ac:dyDescent="0.3">
      <c r="A565" s="1460" t="s">
        <v>1041</v>
      </c>
      <c r="B565" s="1309" t="s">
        <v>1309</v>
      </c>
      <c r="C565" s="1462" t="s">
        <v>1310</v>
      </c>
      <c r="D565" s="1572">
        <v>420</v>
      </c>
      <c r="E565" s="1526" t="s">
        <v>1347</v>
      </c>
      <c r="F565" s="1088" t="s">
        <v>1348</v>
      </c>
      <c r="G565" s="1087">
        <v>0</v>
      </c>
      <c r="H565" s="1087" t="s">
        <v>38</v>
      </c>
      <c r="I565" s="1087">
        <v>1</v>
      </c>
      <c r="J565" s="166">
        <v>0.33</v>
      </c>
      <c r="K565" s="1579">
        <f t="shared" si="54"/>
        <v>0</v>
      </c>
      <c r="L565" s="1580">
        <v>0</v>
      </c>
      <c r="M565" s="1544">
        <v>0</v>
      </c>
      <c r="N565" s="1544">
        <v>0</v>
      </c>
      <c r="O565" s="812"/>
      <c r="P565" s="1544">
        <v>0</v>
      </c>
      <c r="Q565" s="812"/>
      <c r="R565" s="812"/>
      <c r="S565" s="1581">
        <v>0</v>
      </c>
      <c r="T565" s="1579">
        <f>+U565+V565+W565+X565+Y565+Z565+AA565+AB565</f>
        <v>0</v>
      </c>
      <c r="U565" s="1580"/>
      <c r="V565" s="1544"/>
      <c r="W565" s="1544"/>
      <c r="X565" s="812"/>
      <c r="Y565" s="1544"/>
      <c r="Z565" s="812"/>
      <c r="AA565" s="812"/>
      <c r="AB565" s="1581"/>
      <c r="AC565" s="1582"/>
      <c r="AD565" s="1582"/>
      <c r="AE565" s="1582"/>
      <c r="AF565" s="609">
        <v>1</v>
      </c>
      <c r="AG565" s="103" t="s">
        <v>1349</v>
      </c>
      <c r="AH565" s="428" t="s">
        <v>40</v>
      </c>
      <c r="AI565" s="429">
        <v>100</v>
      </c>
      <c r="AJ565" s="429">
        <v>0</v>
      </c>
      <c r="AK565" s="430">
        <v>43101</v>
      </c>
      <c r="AL565" s="430">
        <v>43465</v>
      </c>
      <c r="AM565" s="1650">
        <v>0</v>
      </c>
      <c r="AN565" s="1650"/>
      <c r="AO565" s="178" t="s">
        <v>882</v>
      </c>
    </row>
    <row r="566" spans="1:41" ht="35.1" customHeight="1" thickBot="1" x14ac:dyDescent="0.3">
      <c r="A566" s="1505" t="s">
        <v>1041</v>
      </c>
      <c r="B566" s="1362" t="s">
        <v>1309</v>
      </c>
      <c r="C566" s="1363" t="s">
        <v>1310</v>
      </c>
      <c r="D566" s="274">
        <v>421</v>
      </c>
      <c r="E566" s="1507" t="s">
        <v>1350</v>
      </c>
      <c r="F566" s="1583" t="s">
        <v>1351</v>
      </c>
      <c r="G566" s="1041">
        <v>0</v>
      </c>
      <c r="H566" s="1041" t="s">
        <v>38</v>
      </c>
      <c r="I566" s="1041">
        <v>4</v>
      </c>
      <c r="J566" s="278">
        <v>1</v>
      </c>
      <c r="K566" s="1584">
        <f t="shared" si="54"/>
        <v>0</v>
      </c>
      <c r="L566" s="1585">
        <v>0</v>
      </c>
      <c r="M566" s="1586">
        <v>0</v>
      </c>
      <c r="N566" s="1586">
        <v>0</v>
      </c>
      <c r="O566" s="1209"/>
      <c r="P566" s="1586">
        <v>0</v>
      </c>
      <c r="Q566" s="1209"/>
      <c r="R566" s="1209"/>
      <c r="S566" s="1587">
        <v>0</v>
      </c>
      <c r="T566" s="1584">
        <f>+U566+V566+W566+X566+Y566+Z566+AA566+AB566</f>
        <v>0</v>
      </c>
      <c r="U566" s="1585"/>
      <c r="V566" s="1586"/>
      <c r="W566" s="1586"/>
      <c r="X566" s="1209"/>
      <c r="Y566" s="1586"/>
      <c r="Z566" s="1209"/>
      <c r="AA566" s="1209"/>
      <c r="AB566" s="1587"/>
      <c r="AC566" s="1588"/>
      <c r="AD566" s="1588"/>
      <c r="AE566" s="1588"/>
      <c r="AF566" s="722">
        <v>1</v>
      </c>
      <c r="AG566" s="221" t="s">
        <v>1352</v>
      </c>
      <c r="AH566" s="540" t="s">
        <v>53</v>
      </c>
      <c r="AI566" s="542">
        <v>1</v>
      </c>
      <c r="AJ566" s="542">
        <v>1</v>
      </c>
      <c r="AK566" s="543">
        <v>43101</v>
      </c>
      <c r="AL566" s="543">
        <v>43465</v>
      </c>
      <c r="AM566" s="1661">
        <v>0</v>
      </c>
      <c r="AN566" s="1661"/>
      <c r="AO566" s="178" t="s">
        <v>882</v>
      </c>
    </row>
    <row r="567" spans="1:41" ht="35.1" customHeight="1" thickBot="1" x14ac:dyDescent="0.3">
      <c r="A567" s="1589" t="s">
        <v>1041</v>
      </c>
      <c r="B567" s="1403" t="s">
        <v>1309</v>
      </c>
      <c r="C567" s="1404" t="s">
        <v>1310</v>
      </c>
      <c r="D567" s="1590">
        <v>422</v>
      </c>
      <c r="E567" s="1408" t="s">
        <v>1353</v>
      </c>
      <c r="F567" s="307" t="s">
        <v>1354</v>
      </c>
      <c r="G567" s="1015">
        <v>75</v>
      </c>
      <c r="H567" s="1015" t="s">
        <v>38</v>
      </c>
      <c r="I567" s="1015">
        <v>30</v>
      </c>
      <c r="J567" s="308">
        <v>8</v>
      </c>
      <c r="K567" s="1591">
        <f t="shared" si="54"/>
        <v>0</v>
      </c>
      <c r="L567" s="1592"/>
      <c r="M567" s="1593"/>
      <c r="N567" s="1593"/>
      <c r="O567" s="1163"/>
      <c r="P567" s="1593"/>
      <c r="Q567" s="1163"/>
      <c r="R567" s="1163"/>
      <c r="S567" s="1594">
        <v>0</v>
      </c>
      <c r="T567" s="1591">
        <f>+U567+V567+W567+X567+Y567+Z567+AA567+AB567</f>
        <v>0</v>
      </c>
      <c r="U567" s="1592"/>
      <c r="V567" s="1593"/>
      <c r="W567" s="1593"/>
      <c r="X567" s="1163"/>
      <c r="Y567" s="1593"/>
      <c r="Z567" s="1163"/>
      <c r="AA567" s="1163"/>
      <c r="AB567" s="1594"/>
      <c r="AC567" s="1594"/>
      <c r="AD567" s="1594"/>
      <c r="AE567" s="1594"/>
      <c r="AF567" s="265">
        <v>1</v>
      </c>
      <c r="AG567" s="1727"/>
      <c r="AH567" s="266"/>
      <c r="AI567" s="268"/>
      <c r="AJ567" s="268"/>
      <c r="AK567" s="269"/>
      <c r="AL567" s="269"/>
      <c r="AM567" s="1639"/>
      <c r="AN567" s="1639"/>
      <c r="AO567" s="270" t="s">
        <v>882</v>
      </c>
    </row>
    <row r="568" spans="1:41" ht="35.1" customHeight="1" x14ac:dyDescent="0.25">
      <c r="A568" s="1446" t="s">
        <v>1041</v>
      </c>
      <c r="B568" s="1333" t="s">
        <v>1309</v>
      </c>
      <c r="C568" s="1381" t="s">
        <v>1310</v>
      </c>
      <c r="D568" s="580">
        <v>423</v>
      </c>
      <c r="E568" s="1338" t="s">
        <v>1355</v>
      </c>
      <c r="F568" s="1518" t="s">
        <v>1356</v>
      </c>
      <c r="G568" s="35">
        <v>56</v>
      </c>
      <c r="H568" s="35" t="s">
        <v>38</v>
      </c>
      <c r="I568" s="35">
        <v>50</v>
      </c>
      <c r="J568" s="37">
        <v>10</v>
      </c>
      <c r="K568" s="1595">
        <f t="shared" si="54"/>
        <v>0</v>
      </c>
      <c r="L568" s="1596">
        <v>0</v>
      </c>
      <c r="M568" s="1597">
        <v>0</v>
      </c>
      <c r="N568" s="1597">
        <v>0</v>
      </c>
      <c r="O568" s="780"/>
      <c r="P568" s="1597">
        <v>0</v>
      </c>
      <c r="Q568" s="780"/>
      <c r="R568" s="780"/>
      <c r="S568" s="1598">
        <v>0</v>
      </c>
      <c r="T568" s="1595">
        <f>+U568+V568+W568+X568+Y568+Z568+AA568+AB568</f>
        <v>0</v>
      </c>
      <c r="U568" s="1596"/>
      <c r="V568" s="1597"/>
      <c r="W568" s="1597"/>
      <c r="X568" s="780"/>
      <c r="Y568" s="1597"/>
      <c r="Z568" s="780"/>
      <c r="AA568" s="780"/>
      <c r="AB568" s="1598"/>
      <c r="AC568" s="1598"/>
      <c r="AD568" s="1598"/>
      <c r="AE568" s="1598"/>
      <c r="AF568" s="315">
        <v>1</v>
      </c>
      <c r="AG568" s="1735" t="s">
        <v>1357</v>
      </c>
      <c r="AH568" s="582" t="s">
        <v>53</v>
      </c>
      <c r="AI568" s="583">
        <v>60</v>
      </c>
      <c r="AJ568" s="583">
        <v>0</v>
      </c>
      <c r="AK568" s="47">
        <v>43101</v>
      </c>
      <c r="AL568" s="47">
        <v>43465</v>
      </c>
      <c r="AM568" s="1707">
        <v>0</v>
      </c>
      <c r="AN568" s="1707"/>
      <c r="AO568" s="48" t="s">
        <v>882</v>
      </c>
    </row>
    <row r="569" spans="1:41" ht="35.1" customHeight="1" thickBot="1" x14ac:dyDescent="0.3">
      <c r="A569" s="1448" t="s">
        <v>1041</v>
      </c>
      <c r="B569" s="1345" t="s">
        <v>1309</v>
      </c>
      <c r="C569" s="1382" t="s">
        <v>1310</v>
      </c>
      <c r="D569" s="1569">
        <v>423</v>
      </c>
      <c r="E569" s="1412" t="s">
        <v>1355</v>
      </c>
      <c r="F569" s="1521" t="s">
        <v>1356</v>
      </c>
      <c r="G569" s="463">
        <v>56</v>
      </c>
      <c r="H569" s="463" t="s">
        <v>38</v>
      </c>
      <c r="I569" s="463">
        <v>50</v>
      </c>
      <c r="J569" s="594">
        <v>10</v>
      </c>
      <c r="K569" s="1599"/>
      <c r="L569" s="1600">
        <v>0</v>
      </c>
      <c r="M569" s="1557">
        <v>0</v>
      </c>
      <c r="N569" s="1557">
        <v>0</v>
      </c>
      <c r="O569" s="798"/>
      <c r="P569" s="1557">
        <v>0</v>
      </c>
      <c r="Q569" s="798"/>
      <c r="R569" s="798"/>
      <c r="S569" s="1601">
        <v>0</v>
      </c>
      <c r="T569" s="1599"/>
      <c r="U569" s="1600"/>
      <c r="V569" s="1557"/>
      <c r="W569" s="1557"/>
      <c r="X569" s="798"/>
      <c r="Y569" s="1557"/>
      <c r="Z569" s="798"/>
      <c r="AA569" s="798"/>
      <c r="AB569" s="1601"/>
      <c r="AC569" s="1601"/>
      <c r="AD569" s="1601"/>
      <c r="AE569" s="1601"/>
      <c r="AF569" s="595">
        <v>2</v>
      </c>
      <c r="AG569" s="623" t="s">
        <v>1358</v>
      </c>
      <c r="AH569" s="468" t="s">
        <v>40</v>
      </c>
      <c r="AI569" s="470">
        <v>100</v>
      </c>
      <c r="AJ569" s="470">
        <v>0</v>
      </c>
      <c r="AK569" s="471">
        <v>43101</v>
      </c>
      <c r="AL569" s="471">
        <v>43465</v>
      </c>
      <c r="AM569" s="1708">
        <v>0</v>
      </c>
      <c r="AN569" s="1708">
        <v>0</v>
      </c>
      <c r="AO569" s="472" t="s">
        <v>882</v>
      </c>
    </row>
    <row r="570" spans="1:41" ht="35.1" customHeight="1" thickBot="1" x14ac:dyDescent="0.3">
      <c r="A570" s="1505" t="s">
        <v>1041</v>
      </c>
      <c r="B570" s="1362" t="s">
        <v>1309</v>
      </c>
      <c r="C570" s="1363" t="s">
        <v>1310</v>
      </c>
      <c r="D570" s="274">
        <v>424</v>
      </c>
      <c r="E570" s="1507" t="s">
        <v>1359</v>
      </c>
      <c r="F570" s="1583" t="s">
        <v>1360</v>
      </c>
      <c r="G570" s="1041">
        <v>1440</v>
      </c>
      <c r="H570" s="1041" t="s">
        <v>38</v>
      </c>
      <c r="I570" s="1041">
        <v>330</v>
      </c>
      <c r="J570" s="278">
        <v>110</v>
      </c>
      <c r="K570" s="1584">
        <f t="shared" si="54"/>
        <v>0</v>
      </c>
      <c r="L570" s="1585">
        <v>0</v>
      </c>
      <c r="M570" s="1586">
        <v>0</v>
      </c>
      <c r="N570" s="1586">
        <v>0</v>
      </c>
      <c r="O570" s="1209"/>
      <c r="P570" s="1586">
        <v>0</v>
      </c>
      <c r="Q570" s="1209"/>
      <c r="R570" s="1209"/>
      <c r="S570" s="1587">
        <v>0</v>
      </c>
      <c r="T570" s="1584">
        <f>+U570+V570+W570+X570+Y570+Z570+AA570+AB570</f>
        <v>0</v>
      </c>
      <c r="U570" s="1585"/>
      <c r="V570" s="1586"/>
      <c r="W570" s="1586"/>
      <c r="X570" s="1209"/>
      <c r="Y570" s="1586"/>
      <c r="Z570" s="1209"/>
      <c r="AA570" s="1209"/>
      <c r="AB570" s="1587"/>
      <c r="AC570" s="1588"/>
      <c r="AD570" s="1588"/>
      <c r="AE570" s="1588"/>
      <c r="AF570" s="722">
        <v>1</v>
      </c>
      <c r="AG570" s="221" t="s">
        <v>1361</v>
      </c>
      <c r="AH570" s="540" t="s">
        <v>53</v>
      </c>
      <c r="AI570" s="542">
        <v>100</v>
      </c>
      <c r="AJ570" s="542">
        <v>0</v>
      </c>
      <c r="AK570" s="543">
        <v>43101</v>
      </c>
      <c r="AL570" s="543">
        <v>43465</v>
      </c>
      <c r="AM570" s="1661">
        <v>0</v>
      </c>
      <c r="AN570" s="1661">
        <v>0</v>
      </c>
      <c r="AO570" s="335" t="s">
        <v>882</v>
      </c>
    </row>
    <row r="571" spans="1:41" ht="35.1" customHeight="1" thickBot="1" x14ac:dyDescent="0.3">
      <c r="A571" s="1458" t="s">
        <v>1041</v>
      </c>
      <c r="B571" s="1399" t="s">
        <v>1309</v>
      </c>
      <c r="C571" s="1400" t="s">
        <v>1310</v>
      </c>
      <c r="D571" s="545">
        <v>425</v>
      </c>
      <c r="E571" s="425" t="s">
        <v>1362</v>
      </c>
      <c r="F571" s="1528" t="s">
        <v>1363</v>
      </c>
      <c r="G571" s="421">
        <v>0</v>
      </c>
      <c r="H571" s="421" t="s">
        <v>38</v>
      </c>
      <c r="I571" s="421" t="s">
        <v>1364</v>
      </c>
      <c r="J571" s="166">
        <v>3</v>
      </c>
      <c r="K571" s="1579">
        <f>+L571+M571+N571+O571+P571+Q571+R571+S571</f>
        <v>0</v>
      </c>
      <c r="L571" s="1580">
        <v>0</v>
      </c>
      <c r="M571" s="1544">
        <v>0</v>
      </c>
      <c r="N571" s="1544">
        <v>0</v>
      </c>
      <c r="O571" s="812"/>
      <c r="P571" s="1544">
        <v>0</v>
      </c>
      <c r="Q571" s="812"/>
      <c r="R571" s="812"/>
      <c r="S571" s="1581">
        <v>0</v>
      </c>
      <c r="T571" s="1579">
        <f>+U571+V571+W571+X571+Y571+Z571+AA571+AB571</f>
        <v>0</v>
      </c>
      <c r="U571" s="1580"/>
      <c r="V571" s="1544"/>
      <c r="W571" s="1544"/>
      <c r="X571" s="812"/>
      <c r="Y571" s="1544"/>
      <c r="Z571" s="812"/>
      <c r="AA571" s="812"/>
      <c r="AB571" s="1581"/>
      <c r="AC571" s="1582"/>
      <c r="AD571" s="1582"/>
      <c r="AE571" s="1582"/>
      <c r="AF571" s="609">
        <v>1</v>
      </c>
      <c r="AG571" s="103" t="s">
        <v>1365</v>
      </c>
      <c r="AH571" s="175" t="s">
        <v>53</v>
      </c>
      <c r="AI571" s="429">
        <v>2</v>
      </c>
      <c r="AJ571" s="429">
        <v>1</v>
      </c>
      <c r="AK571" s="430">
        <v>43101</v>
      </c>
      <c r="AL571" s="430">
        <v>43465</v>
      </c>
      <c r="AM571" s="1650">
        <v>0</v>
      </c>
      <c r="AN571" s="1650">
        <v>0</v>
      </c>
      <c r="AO571" s="178" t="s">
        <v>882</v>
      </c>
    </row>
    <row r="572" spans="1:41" s="1602" customFormat="1" ht="31.5" customHeight="1" x14ac:dyDescent="0.25">
      <c r="D572" s="1603"/>
      <c r="K572" s="1604">
        <f>SUM(K3:K571)</f>
        <v>82387811799.140015</v>
      </c>
      <c r="L572" s="1605"/>
      <c r="M572" s="1606"/>
      <c r="N572" s="1606"/>
      <c r="O572" s="1606"/>
      <c r="P572" s="1606"/>
      <c r="Q572" s="1606"/>
      <c r="R572" s="1606"/>
      <c r="S572" s="1606"/>
      <c r="T572" s="1604">
        <f>SUM(T3:T571)</f>
        <v>65062846684.800003</v>
      </c>
      <c r="U572" s="1607"/>
      <c r="AF572" s="1608"/>
      <c r="AG572" s="1606"/>
      <c r="AH572" s="1606"/>
      <c r="AI572" s="1608"/>
      <c r="AJ572" s="1820"/>
      <c r="AK572" s="1609"/>
      <c r="AL572" s="1609"/>
      <c r="AM572" s="1610">
        <f>SUM(AM3:AM571)</f>
        <v>82387811799.12001</v>
      </c>
      <c r="AN572" s="1610">
        <f>SUM(AN3:AN571)</f>
        <v>65062846686.779999</v>
      </c>
    </row>
    <row r="573" spans="1:41" s="1602" customFormat="1" ht="31.5" customHeight="1" thickBot="1" x14ac:dyDescent="0.3">
      <c r="D573" s="1603"/>
      <c r="K573" s="1604">
        <f>K572+K574+K575+K576+K577+K578+K579+K580+K581</f>
        <v>100430473481.30002</v>
      </c>
      <c r="L573" s="1605"/>
      <c r="M573" s="1606"/>
      <c r="N573" s="1606"/>
      <c r="O573" s="1606"/>
      <c r="P573" s="1606"/>
      <c r="Q573" s="1606"/>
      <c r="R573" s="1606"/>
      <c r="S573" s="1606"/>
      <c r="T573" s="1604">
        <f>T572+T574+T575+T576+T577+T578+T579+T580+T581</f>
        <v>81182459708.899994</v>
      </c>
      <c r="U573" s="1607"/>
      <c r="AF573" s="1608"/>
      <c r="AG573" s="1606"/>
      <c r="AH573" s="1606"/>
      <c r="AI573" s="1608"/>
      <c r="AJ573" s="1820"/>
      <c r="AK573" s="1609"/>
      <c r="AL573" s="1609"/>
      <c r="AM573" s="1610"/>
      <c r="AN573" s="1610"/>
    </row>
    <row r="574" spans="1:41" ht="72" customHeight="1" thickBot="1" x14ac:dyDescent="0.3">
      <c r="E574" s="1612" t="s">
        <v>1366</v>
      </c>
      <c r="K574" s="1613">
        <v>636458993</v>
      </c>
      <c r="L574" s="1614"/>
      <c r="M574" s="1615"/>
      <c r="N574" s="1615"/>
      <c r="O574" s="179"/>
      <c r="P574" s="179"/>
      <c r="Q574" s="179"/>
      <c r="R574" s="179"/>
      <c r="S574" s="1615"/>
      <c r="T574" s="1613"/>
      <c r="U574" s="1614"/>
      <c r="V574" s="1615"/>
      <c r="W574" s="1615"/>
      <c r="X574" s="179"/>
      <c r="Y574" s="179"/>
      <c r="Z574" s="179"/>
      <c r="AA574" s="179"/>
      <c r="AB574" s="1615"/>
      <c r="AC574" s="1615"/>
      <c r="AD574" s="1615"/>
      <c r="AE574" s="1615"/>
      <c r="AK574" s="1618"/>
      <c r="AO574" s="1621"/>
    </row>
    <row r="575" spans="1:41" ht="72" customHeight="1" x14ac:dyDescent="0.25">
      <c r="E575" s="1612" t="s">
        <v>1367</v>
      </c>
      <c r="K575" s="1613">
        <v>2888831807.9400001</v>
      </c>
      <c r="L575" s="1614"/>
      <c r="M575" s="1615"/>
      <c r="N575" s="1615"/>
      <c r="O575" s="179"/>
      <c r="P575" s="179"/>
      <c r="Q575" s="179"/>
      <c r="R575" s="179"/>
      <c r="S575" s="1615"/>
      <c r="T575" s="1613">
        <v>2646811641.0999999</v>
      </c>
      <c r="U575" s="1614"/>
      <c r="V575" s="1615"/>
      <c r="W575" s="1615"/>
      <c r="X575" s="179"/>
      <c r="Y575" s="179"/>
      <c r="Z575" s="179"/>
      <c r="AA575" s="179"/>
      <c r="AB575" s="1615"/>
      <c r="AC575" s="1615"/>
      <c r="AD575" s="1615"/>
      <c r="AE575" s="1615"/>
      <c r="AK575" s="1618"/>
    </row>
    <row r="576" spans="1:41" ht="72" customHeight="1" x14ac:dyDescent="0.25">
      <c r="E576" s="1612" t="s">
        <v>1368</v>
      </c>
      <c r="K576" s="1613">
        <v>2776276021.2199998</v>
      </c>
      <c r="L576" s="1614"/>
      <c r="M576" s="1615"/>
      <c r="N576" s="1615"/>
      <c r="O576" s="179"/>
      <c r="P576" s="179"/>
      <c r="Q576" s="179"/>
      <c r="R576" s="179"/>
      <c r="S576" s="1615"/>
      <c r="T576" s="1613">
        <v>2279197796</v>
      </c>
      <c r="U576" s="1614"/>
      <c r="V576" s="1615"/>
      <c r="W576" s="1615"/>
      <c r="X576" s="179"/>
      <c r="Y576" s="179"/>
      <c r="Z576" s="179"/>
      <c r="AA576" s="179"/>
      <c r="AB576" s="1615"/>
      <c r="AC576" s="1615"/>
      <c r="AD576" s="1615"/>
      <c r="AE576" s="1615"/>
    </row>
    <row r="577" spans="1:645" ht="72" customHeight="1" x14ac:dyDescent="0.25">
      <c r="E577" s="1612" t="s">
        <v>1369</v>
      </c>
      <c r="K577" s="1613">
        <v>888684353</v>
      </c>
      <c r="L577" s="1614"/>
      <c r="M577" s="1615"/>
      <c r="N577" s="1615"/>
      <c r="O577" s="179"/>
      <c r="P577" s="179"/>
      <c r="Q577" s="179"/>
      <c r="R577" s="179"/>
      <c r="S577" s="1615"/>
      <c r="T577" s="1613">
        <v>883321998</v>
      </c>
      <c r="U577" s="1614"/>
      <c r="V577" s="1615"/>
      <c r="W577" s="1615"/>
      <c r="X577" s="179"/>
      <c r="Y577" s="179"/>
      <c r="Z577" s="179"/>
      <c r="AA577" s="179"/>
      <c r="AB577" s="1615"/>
      <c r="AC577" s="1615"/>
      <c r="AD577" s="1615"/>
      <c r="AE577" s="1615"/>
    </row>
    <row r="578" spans="1:645" ht="72" customHeight="1" x14ac:dyDescent="0.25">
      <c r="E578" s="1612" t="s">
        <v>1370</v>
      </c>
      <c r="K578" s="1613">
        <v>2620048169</v>
      </c>
      <c r="L578" s="1614"/>
      <c r="M578" s="1615"/>
      <c r="N578" s="1615"/>
      <c r="O578" s="179"/>
      <c r="P578" s="179"/>
      <c r="Q578" s="179"/>
      <c r="R578" s="179"/>
      <c r="S578" s="1615"/>
      <c r="T578" s="1613">
        <v>2166839842</v>
      </c>
      <c r="U578" s="1614"/>
      <c r="V578" s="1615"/>
      <c r="W578" s="1615"/>
      <c r="X578" s="179"/>
      <c r="Y578" s="179"/>
      <c r="Z578" s="179"/>
      <c r="AA578" s="179"/>
      <c r="AB578" s="1615"/>
      <c r="AC578" s="1615"/>
      <c r="AD578" s="1615"/>
      <c r="AE578" s="1615"/>
    </row>
    <row r="579" spans="1:645" ht="72" customHeight="1" x14ac:dyDescent="0.25">
      <c r="E579" s="1612" t="s">
        <v>1371</v>
      </c>
      <c r="K579" s="1613">
        <v>3398319291</v>
      </c>
      <c r="L579" s="1614"/>
      <c r="M579" s="1615"/>
      <c r="N579" s="1615"/>
      <c r="O579" s="179"/>
      <c r="P579" s="179"/>
      <c r="Q579" s="179"/>
      <c r="R579" s="179"/>
      <c r="S579" s="1615"/>
      <c r="T579" s="1613">
        <v>3309398700</v>
      </c>
      <c r="U579" s="1614"/>
      <c r="V579" s="1615"/>
      <c r="W579" s="1615"/>
      <c r="X579" s="179"/>
      <c r="Y579" s="179"/>
      <c r="Z579" s="179"/>
      <c r="AA579" s="179"/>
      <c r="AB579" s="1615"/>
      <c r="AC579" s="1615"/>
      <c r="AD579" s="1615"/>
      <c r="AE579" s="1615"/>
    </row>
    <row r="580" spans="1:645" ht="72" customHeight="1" x14ac:dyDescent="0.25">
      <c r="E580" s="1612" t="s">
        <v>1372</v>
      </c>
      <c r="K580" s="1613">
        <v>1458181293</v>
      </c>
      <c r="L580" s="1614"/>
      <c r="M580" s="1615"/>
      <c r="N580" s="1615"/>
      <c r="O580" s="179"/>
      <c r="P580" s="179"/>
      <c r="Q580" s="179"/>
      <c r="R580" s="179"/>
      <c r="S580" s="1615"/>
      <c r="T580" s="1613">
        <v>1458181293</v>
      </c>
      <c r="U580" s="1614"/>
      <c r="V580" s="1615"/>
      <c r="W580" s="1615"/>
      <c r="X580" s="179"/>
      <c r="Y580" s="179"/>
      <c r="Z580" s="179"/>
      <c r="AA580" s="179"/>
      <c r="AB580" s="1615"/>
      <c r="AC580" s="1615"/>
      <c r="AD580" s="1615"/>
      <c r="AE580" s="1615"/>
    </row>
    <row r="581" spans="1:645" s="1616" customFormat="1" ht="72" customHeight="1" x14ac:dyDescent="0.25">
      <c r="A581" s="11"/>
      <c r="B581" s="11"/>
      <c r="C581" s="11"/>
      <c r="D581" s="1611"/>
      <c r="E581" s="1612" t="s">
        <v>1373</v>
      </c>
      <c r="F581" s="11"/>
      <c r="G581" s="11"/>
      <c r="H581" s="11"/>
      <c r="I581" s="11"/>
      <c r="J581" s="11"/>
      <c r="K581" s="1613">
        <v>3375861754</v>
      </c>
      <c r="L581" s="1614"/>
      <c r="M581" s="1615"/>
      <c r="N581" s="1615"/>
      <c r="O581" s="179"/>
      <c r="P581" s="179"/>
      <c r="Q581" s="179"/>
      <c r="R581" s="179"/>
      <c r="S581" s="1615"/>
      <c r="T581" s="1613">
        <v>3375861754</v>
      </c>
      <c r="U581" s="1614"/>
      <c r="V581" s="1615"/>
      <c r="W581" s="1615"/>
      <c r="X581" s="179"/>
      <c r="Y581" s="179"/>
      <c r="Z581" s="179"/>
      <c r="AA581" s="179"/>
      <c r="AB581" s="1615"/>
      <c r="AC581" s="1615"/>
      <c r="AD581" s="1615"/>
      <c r="AE581" s="1615"/>
      <c r="AG581" s="1617"/>
      <c r="AH581" s="1617"/>
      <c r="AJ581" s="1821"/>
      <c r="AK581" s="1619"/>
      <c r="AL581" s="1619"/>
      <c r="AM581" s="1620"/>
      <c r="AN581" s="1620"/>
      <c r="AO581" s="1622"/>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11"/>
      <c r="BN581" s="11"/>
      <c r="BO581" s="11"/>
      <c r="BP581" s="11"/>
      <c r="BQ581" s="11"/>
      <c r="BR581" s="11"/>
      <c r="BS581" s="11"/>
      <c r="BT581" s="11"/>
      <c r="BU581" s="11"/>
      <c r="BV581" s="11"/>
      <c r="BW581" s="11"/>
      <c r="BX581" s="11"/>
      <c r="BY581" s="11"/>
      <c r="BZ581" s="11"/>
      <c r="CA581" s="11"/>
      <c r="CB581" s="11"/>
      <c r="CC581" s="11"/>
      <c r="CD581" s="11"/>
      <c r="CE581" s="11"/>
      <c r="CF581" s="11"/>
      <c r="CG581" s="11"/>
      <c r="CH581" s="11"/>
      <c r="CI581" s="11"/>
      <c r="CJ581" s="11"/>
      <c r="CK581" s="11"/>
      <c r="CL581" s="11"/>
      <c r="CM581" s="11"/>
      <c r="CN581" s="11"/>
      <c r="CO581" s="11"/>
      <c r="CP581" s="11"/>
      <c r="CQ581" s="11"/>
      <c r="CR581" s="11"/>
      <c r="CS581" s="11"/>
      <c r="CT581" s="11"/>
      <c r="CU581" s="11"/>
      <c r="CV581" s="11"/>
      <c r="CW581" s="11"/>
      <c r="CX581" s="11"/>
      <c r="CY581" s="11"/>
      <c r="CZ581" s="11"/>
      <c r="DA581" s="11"/>
      <c r="DB581" s="11"/>
      <c r="DC581" s="11"/>
      <c r="DD581" s="11"/>
      <c r="DE581" s="11"/>
      <c r="DF581" s="11"/>
      <c r="DG581" s="11"/>
      <c r="DH581" s="11"/>
      <c r="DI581" s="11"/>
      <c r="DJ581" s="11"/>
      <c r="DK581" s="11"/>
      <c r="DL581" s="11"/>
      <c r="DM581" s="11"/>
      <c r="DN581" s="11"/>
      <c r="DO581" s="11"/>
      <c r="DP581" s="11"/>
      <c r="DQ581" s="11"/>
      <c r="DR581" s="11"/>
      <c r="DS581" s="11"/>
      <c r="DT581" s="11"/>
      <c r="DU581" s="11"/>
      <c r="DV581" s="11"/>
      <c r="DW581" s="11"/>
      <c r="DX581" s="11"/>
      <c r="DY581" s="11"/>
      <c r="DZ581" s="11"/>
      <c r="EA581" s="11"/>
      <c r="EB581" s="11"/>
      <c r="EC581" s="11"/>
      <c r="ED581" s="11"/>
      <c r="EE581" s="11"/>
      <c r="EF581" s="11"/>
      <c r="EG581" s="11"/>
      <c r="EH581" s="11"/>
      <c r="EI581" s="11"/>
      <c r="EJ581" s="11"/>
      <c r="EK581" s="11"/>
      <c r="EL581" s="11"/>
      <c r="EM581" s="11"/>
      <c r="EN581" s="11"/>
      <c r="EO581" s="11"/>
      <c r="EP581" s="11"/>
      <c r="EQ581" s="11"/>
      <c r="ER581" s="11"/>
      <c r="ES581" s="11"/>
      <c r="ET581" s="11"/>
      <c r="EU581" s="11"/>
      <c r="EV581" s="11"/>
      <c r="EW581" s="11"/>
      <c r="EX581" s="11"/>
      <c r="EY581" s="11"/>
      <c r="EZ581" s="11"/>
      <c r="FA581" s="11"/>
      <c r="FB581" s="11"/>
      <c r="FC581" s="11"/>
      <c r="FD581" s="11"/>
      <c r="FE581" s="11"/>
      <c r="FF581" s="11"/>
      <c r="FG581" s="11"/>
      <c r="FH581" s="11"/>
      <c r="FI581" s="11"/>
      <c r="FJ581" s="11"/>
      <c r="FK581" s="11"/>
      <c r="FL581" s="11"/>
      <c r="FM581" s="11"/>
      <c r="FN581" s="11"/>
      <c r="FO581" s="11"/>
      <c r="FP581" s="11"/>
      <c r="FQ581" s="11"/>
      <c r="FR581" s="11"/>
      <c r="FS581" s="11"/>
      <c r="FT581" s="11"/>
      <c r="FU581" s="11"/>
      <c r="FV581" s="11"/>
      <c r="FW581" s="11"/>
      <c r="FX581" s="11"/>
      <c r="FY581" s="11"/>
      <c r="FZ581" s="11"/>
      <c r="GA581" s="11"/>
      <c r="GB581" s="11"/>
      <c r="GC581" s="11"/>
      <c r="GD581" s="11"/>
      <c r="GE581" s="11"/>
      <c r="GF581" s="11"/>
      <c r="GG581" s="11"/>
      <c r="GH581" s="11"/>
      <c r="GI581" s="11"/>
      <c r="GJ581" s="11"/>
      <c r="GK581" s="11"/>
      <c r="GL581" s="11"/>
      <c r="GM581" s="11"/>
      <c r="GN581" s="11"/>
      <c r="GO581" s="11"/>
      <c r="GP581" s="11"/>
      <c r="GQ581" s="11"/>
      <c r="GR581" s="11"/>
      <c r="GS581" s="11"/>
      <c r="GT581" s="11"/>
      <c r="GU581" s="11"/>
      <c r="GV581" s="11"/>
      <c r="GW581" s="11"/>
      <c r="GX581" s="11"/>
      <c r="GY581" s="11"/>
      <c r="GZ581" s="11"/>
      <c r="HA581" s="11"/>
      <c r="HB581" s="11"/>
      <c r="HC581" s="11"/>
      <c r="HD581" s="11"/>
      <c r="HE581" s="11"/>
      <c r="HF581" s="11"/>
      <c r="HG581" s="11"/>
      <c r="HH581" s="11"/>
      <c r="HI581" s="11"/>
      <c r="HJ581" s="11"/>
      <c r="HK581" s="11"/>
      <c r="HL581" s="11"/>
      <c r="HM581" s="11"/>
      <c r="HN581" s="11"/>
      <c r="HO581" s="11"/>
      <c r="HP581" s="11"/>
      <c r="HQ581" s="11"/>
      <c r="HR581" s="11"/>
      <c r="HS581" s="11"/>
      <c r="HT581" s="11"/>
      <c r="HU581" s="11"/>
      <c r="HV581" s="11"/>
      <c r="HW581" s="11"/>
      <c r="HX581" s="11"/>
      <c r="HY581" s="11"/>
      <c r="HZ581" s="11"/>
      <c r="IA581" s="11"/>
      <c r="IB581" s="11"/>
      <c r="IC581" s="11"/>
      <c r="ID581" s="11"/>
      <c r="IE581" s="11"/>
      <c r="IF581" s="11"/>
      <c r="IG581" s="11"/>
      <c r="IH581" s="11"/>
      <c r="II581" s="11"/>
      <c r="IJ581" s="11"/>
      <c r="IK581" s="11"/>
      <c r="IL581" s="11"/>
      <c r="IM581" s="11"/>
      <c r="IN581" s="11"/>
      <c r="IO581" s="11"/>
      <c r="IP581" s="11"/>
      <c r="IQ581" s="11"/>
      <c r="IR581" s="11"/>
      <c r="IS581" s="11"/>
      <c r="IT581" s="11"/>
      <c r="IU581" s="11"/>
      <c r="IV581" s="11"/>
      <c r="IW581" s="11"/>
      <c r="IX581" s="11"/>
      <c r="IY581" s="11"/>
      <c r="IZ581" s="11"/>
      <c r="JA581" s="11"/>
      <c r="JB581" s="11"/>
      <c r="JC581" s="11"/>
      <c r="JD581" s="11"/>
      <c r="JE581" s="11"/>
      <c r="JF581" s="11"/>
      <c r="JG581" s="11"/>
      <c r="JH581" s="11"/>
      <c r="JI581" s="11"/>
      <c r="JJ581" s="11"/>
      <c r="JK581" s="11"/>
      <c r="JL581" s="11"/>
      <c r="JM581" s="11"/>
      <c r="JN581" s="11"/>
      <c r="JO581" s="11"/>
      <c r="JP581" s="11"/>
      <c r="JQ581" s="11"/>
      <c r="JR581" s="11"/>
      <c r="JS581" s="11"/>
      <c r="JT581" s="11"/>
      <c r="JU581" s="11"/>
      <c r="JV581" s="11"/>
      <c r="JW581" s="11"/>
      <c r="JX581" s="11"/>
      <c r="JY581" s="11"/>
      <c r="JZ581" s="11"/>
      <c r="KA581" s="11"/>
      <c r="KB581" s="11"/>
      <c r="KC581" s="11"/>
      <c r="KD581" s="11"/>
      <c r="KE581" s="11"/>
      <c r="KF581" s="11"/>
      <c r="KG581" s="11"/>
      <c r="KH581" s="11"/>
      <c r="KI581" s="11"/>
      <c r="KJ581" s="11"/>
      <c r="KK581" s="11"/>
      <c r="KL581" s="11"/>
      <c r="KM581" s="11"/>
      <c r="KN581" s="11"/>
      <c r="KO581" s="11"/>
      <c r="KP581" s="11"/>
      <c r="KQ581" s="11"/>
      <c r="KR581" s="11"/>
      <c r="KS581" s="11"/>
      <c r="KT581" s="11"/>
      <c r="KU581" s="11"/>
      <c r="KV581" s="11"/>
      <c r="KW581" s="11"/>
      <c r="KX581" s="11"/>
      <c r="KY581" s="11"/>
      <c r="KZ581" s="11"/>
      <c r="LA581" s="11"/>
      <c r="LB581" s="11"/>
      <c r="LC581" s="11"/>
      <c r="LD581" s="11"/>
      <c r="LE581" s="11"/>
      <c r="LF581" s="11"/>
      <c r="LG581" s="11"/>
      <c r="LH581" s="11"/>
      <c r="LI581" s="11"/>
      <c r="LJ581" s="11"/>
      <c r="LK581" s="11"/>
      <c r="LL581" s="11"/>
      <c r="LM581" s="11"/>
      <c r="LN581" s="11"/>
      <c r="LO581" s="11"/>
      <c r="LP581" s="11"/>
      <c r="LQ581" s="11"/>
      <c r="LR581" s="11"/>
      <c r="LS581" s="11"/>
      <c r="LT581" s="11"/>
      <c r="LU581" s="11"/>
      <c r="LV581" s="11"/>
      <c r="LW581" s="11"/>
      <c r="LX581" s="11"/>
      <c r="LY581" s="11"/>
      <c r="LZ581" s="11"/>
      <c r="MA581" s="11"/>
      <c r="MB581" s="11"/>
      <c r="MC581" s="11"/>
      <c r="MD581" s="11"/>
      <c r="ME581" s="11"/>
      <c r="MF581" s="11"/>
      <c r="MG581" s="11"/>
      <c r="MH581" s="11"/>
      <c r="MI581" s="11"/>
      <c r="MJ581" s="11"/>
      <c r="MK581" s="11"/>
      <c r="ML581" s="11"/>
      <c r="MM581" s="11"/>
      <c r="MN581" s="11"/>
      <c r="MO581" s="11"/>
      <c r="MP581" s="11"/>
      <c r="MQ581" s="11"/>
      <c r="MR581" s="11"/>
      <c r="MS581" s="11"/>
      <c r="MT581" s="11"/>
      <c r="MU581" s="11"/>
      <c r="MV581" s="11"/>
      <c r="MW581" s="11"/>
      <c r="MX581" s="11"/>
      <c r="MY581" s="11"/>
      <c r="MZ581" s="11"/>
      <c r="NA581" s="11"/>
      <c r="NB581" s="11"/>
      <c r="NC581" s="11"/>
      <c r="ND581" s="11"/>
      <c r="NE581" s="11"/>
      <c r="NF581" s="11"/>
      <c r="NG581" s="11"/>
      <c r="NH581" s="11"/>
      <c r="NI581" s="11"/>
      <c r="NJ581" s="11"/>
      <c r="NK581" s="11"/>
      <c r="NL581" s="11"/>
      <c r="NM581" s="11"/>
      <c r="NN581" s="11"/>
      <c r="NO581" s="11"/>
      <c r="NP581" s="11"/>
      <c r="NQ581" s="11"/>
      <c r="NR581" s="11"/>
      <c r="NS581" s="11"/>
      <c r="NT581" s="11"/>
      <c r="NU581" s="11"/>
      <c r="NV581" s="11"/>
      <c r="NW581" s="11"/>
      <c r="NX581" s="11"/>
      <c r="NY581" s="11"/>
      <c r="NZ581" s="11"/>
      <c r="OA581" s="11"/>
      <c r="OB581" s="11"/>
      <c r="OC581" s="11"/>
      <c r="OD581" s="11"/>
      <c r="OE581" s="11"/>
      <c r="OF581" s="11"/>
      <c r="OG581" s="11"/>
      <c r="OH581" s="11"/>
      <c r="OI581" s="11"/>
      <c r="OJ581" s="11"/>
      <c r="OK581" s="11"/>
      <c r="OL581" s="11"/>
      <c r="OM581" s="11"/>
      <c r="ON581" s="11"/>
      <c r="OO581" s="11"/>
      <c r="OP581" s="11"/>
      <c r="OQ581" s="11"/>
      <c r="OR581" s="11"/>
      <c r="OS581" s="11"/>
      <c r="OT581" s="11"/>
      <c r="OU581" s="11"/>
      <c r="OV581" s="11"/>
      <c r="OW581" s="11"/>
      <c r="OX581" s="11"/>
      <c r="OY581" s="11"/>
      <c r="OZ581" s="11"/>
      <c r="PA581" s="11"/>
      <c r="PB581" s="11"/>
      <c r="PC581" s="11"/>
      <c r="PD581" s="11"/>
      <c r="PE581" s="11"/>
      <c r="PF581" s="11"/>
      <c r="PG581" s="11"/>
      <c r="PH581" s="11"/>
      <c r="PI581" s="11"/>
      <c r="PJ581" s="11"/>
      <c r="PK581" s="11"/>
      <c r="PL581" s="11"/>
      <c r="PM581" s="11"/>
      <c r="PN581" s="11"/>
      <c r="PO581" s="11"/>
      <c r="PP581" s="11"/>
      <c r="PQ581" s="11"/>
      <c r="PR581" s="11"/>
      <c r="PS581" s="11"/>
      <c r="PT581" s="11"/>
      <c r="PU581" s="11"/>
      <c r="PV581" s="11"/>
      <c r="PW581" s="11"/>
      <c r="PX581" s="11"/>
      <c r="PY581" s="11"/>
      <c r="PZ581" s="11"/>
      <c r="QA581" s="11"/>
      <c r="QB581" s="11"/>
      <c r="QC581" s="11"/>
      <c r="QD581" s="11"/>
      <c r="QE581" s="11"/>
      <c r="QF581" s="11"/>
      <c r="QG581" s="11"/>
      <c r="QH581" s="11"/>
      <c r="QI581" s="11"/>
      <c r="QJ581" s="11"/>
      <c r="QK581" s="11"/>
      <c r="QL581" s="11"/>
      <c r="QM581" s="11"/>
      <c r="QN581" s="11"/>
      <c r="QO581" s="11"/>
      <c r="QP581" s="11"/>
      <c r="QQ581" s="11"/>
      <c r="QR581" s="11"/>
      <c r="QS581" s="11"/>
      <c r="QT581" s="11"/>
      <c r="QU581" s="11"/>
      <c r="QV581" s="11"/>
      <c r="QW581" s="11"/>
      <c r="QX581" s="11"/>
      <c r="QY581" s="11"/>
      <c r="QZ581" s="11"/>
      <c r="RA581" s="11"/>
      <c r="RB581" s="11"/>
      <c r="RC581" s="11"/>
      <c r="RD581" s="11"/>
      <c r="RE581" s="11"/>
      <c r="RF581" s="11"/>
      <c r="RG581" s="11"/>
      <c r="RH581" s="11"/>
      <c r="RI581" s="11"/>
      <c r="RJ581" s="11"/>
      <c r="RK581" s="11"/>
      <c r="RL581" s="11"/>
      <c r="RM581" s="11"/>
      <c r="RN581" s="11"/>
      <c r="RO581" s="11"/>
      <c r="RP581" s="11"/>
      <c r="RQ581" s="11"/>
      <c r="RR581" s="11"/>
      <c r="RS581" s="11"/>
      <c r="RT581" s="11"/>
      <c r="RU581" s="11"/>
      <c r="RV581" s="11"/>
      <c r="RW581" s="11"/>
      <c r="RX581" s="11"/>
      <c r="RY581" s="11"/>
      <c r="RZ581" s="11"/>
      <c r="SA581" s="11"/>
      <c r="SB581" s="11"/>
      <c r="SC581" s="11"/>
      <c r="SD581" s="11"/>
      <c r="SE581" s="11"/>
      <c r="SF581" s="11"/>
      <c r="SG581" s="11"/>
      <c r="SH581" s="11"/>
      <c r="SI581" s="11"/>
      <c r="SJ581" s="11"/>
      <c r="SK581" s="11"/>
      <c r="SL581" s="11"/>
      <c r="SM581" s="11"/>
      <c r="SN581" s="11"/>
      <c r="SO581" s="11"/>
      <c r="SP581" s="11"/>
      <c r="SQ581" s="11"/>
      <c r="SR581" s="11"/>
      <c r="SS581" s="11"/>
      <c r="ST581" s="11"/>
      <c r="SU581" s="11"/>
      <c r="SV581" s="11"/>
      <c r="SW581" s="11"/>
      <c r="SX581" s="11"/>
      <c r="SY581" s="11"/>
      <c r="SZ581" s="11"/>
      <c r="TA581" s="11"/>
      <c r="TB581" s="11"/>
      <c r="TC581" s="11"/>
      <c r="TD581" s="11"/>
      <c r="TE581" s="11"/>
      <c r="TF581" s="11"/>
      <c r="TG581" s="11"/>
      <c r="TH581" s="11"/>
      <c r="TI581" s="11"/>
      <c r="TJ581" s="11"/>
      <c r="TK581" s="11"/>
      <c r="TL581" s="11"/>
      <c r="TM581" s="11"/>
      <c r="TN581" s="11"/>
      <c r="TO581" s="11"/>
      <c r="TP581" s="11"/>
      <c r="TQ581" s="11"/>
      <c r="TR581" s="11"/>
      <c r="TS581" s="11"/>
      <c r="TT581" s="11"/>
      <c r="TU581" s="11"/>
      <c r="TV581" s="11"/>
      <c r="TW581" s="11"/>
      <c r="TX581" s="11"/>
      <c r="TY581" s="11"/>
      <c r="TZ581" s="11"/>
      <c r="UA581" s="11"/>
      <c r="UB581" s="11"/>
      <c r="UC581" s="11"/>
      <c r="UD581" s="11"/>
      <c r="UE581" s="11"/>
      <c r="UF581" s="11"/>
      <c r="UG581" s="11"/>
      <c r="UH581" s="11"/>
      <c r="UI581" s="11"/>
      <c r="UJ581" s="11"/>
      <c r="UK581" s="11"/>
      <c r="UL581" s="11"/>
      <c r="UM581" s="11"/>
      <c r="UN581" s="11"/>
      <c r="UO581" s="11"/>
      <c r="UP581" s="11"/>
      <c r="UQ581" s="11"/>
      <c r="UR581" s="11"/>
      <c r="US581" s="11"/>
      <c r="UT581" s="11"/>
      <c r="UU581" s="11"/>
      <c r="UV581" s="11"/>
      <c r="UW581" s="11"/>
      <c r="UX581" s="11"/>
      <c r="UY581" s="11"/>
      <c r="UZ581" s="11"/>
      <c r="VA581" s="11"/>
      <c r="VB581" s="11"/>
      <c r="VC581" s="11"/>
      <c r="VD581" s="11"/>
      <c r="VE581" s="11"/>
      <c r="VF581" s="11"/>
      <c r="VG581" s="11"/>
      <c r="VH581" s="11"/>
      <c r="VI581" s="11"/>
      <c r="VJ581" s="11"/>
      <c r="VK581" s="11"/>
      <c r="VL581" s="11"/>
      <c r="VM581" s="11"/>
      <c r="VN581" s="11"/>
      <c r="VO581" s="11"/>
      <c r="VP581" s="11"/>
      <c r="VQ581" s="11"/>
      <c r="VR581" s="11"/>
      <c r="VS581" s="11"/>
      <c r="VT581" s="11"/>
      <c r="VU581" s="11"/>
      <c r="VV581" s="11"/>
      <c r="VW581" s="11"/>
      <c r="VX581" s="11"/>
      <c r="VY581" s="11"/>
      <c r="VZ581" s="11"/>
      <c r="WA581" s="11"/>
      <c r="WB581" s="11"/>
      <c r="WC581" s="11"/>
      <c r="WD581" s="11"/>
      <c r="WE581" s="11"/>
      <c r="WF581" s="11"/>
      <c r="WG581" s="11"/>
      <c r="WH581" s="11"/>
      <c r="WI581" s="11"/>
      <c r="WJ581" s="11"/>
      <c r="WK581" s="11"/>
      <c r="WL581" s="11"/>
      <c r="WM581" s="11"/>
      <c r="WN581" s="11"/>
      <c r="WO581" s="11"/>
      <c r="WP581" s="11"/>
      <c r="WQ581" s="11"/>
      <c r="WR581" s="11"/>
      <c r="WS581" s="11"/>
      <c r="WT581" s="11"/>
      <c r="WU581" s="11"/>
      <c r="WV581" s="11"/>
      <c r="WW581" s="11"/>
      <c r="WX581" s="11"/>
      <c r="WY581" s="11"/>
      <c r="WZ581" s="11"/>
      <c r="XA581" s="11"/>
      <c r="XB581" s="11"/>
      <c r="XC581" s="11"/>
      <c r="XD581" s="11"/>
      <c r="XE581" s="11"/>
      <c r="XF581" s="11"/>
      <c r="XG581" s="11"/>
      <c r="XH581" s="11"/>
      <c r="XI581" s="11"/>
      <c r="XJ581" s="11"/>
      <c r="XK581" s="11"/>
      <c r="XL581" s="11"/>
      <c r="XM581" s="11"/>
      <c r="XN581" s="11"/>
      <c r="XO581" s="11"/>
      <c r="XP581" s="11"/>
      <c r="XQ581" s="11"/>
      <c r="XR581" s="11"/>
      <c r="XS581" s="11"/>
      <c r="XT581" s="11"/>
      <c r="XU581" s="11"/>
    </row>
    <row r="582" spans="1:645" s="1616" customFormat="1" ht="72" customHeight="1" x14ac:dyDescent="0.25">
      <c r="A582" s="11"/>
      <c r="B582" s="11"/>
      <c r="C582" s="11"/>
      <c r="D582" s="1611"/>
      <c r="E582" s="11"/>
      <c r="F582" s="11"/>
      <c r="G582" s="11"/>
      <c r="H582" s="11"/>
      <c r="I582" s="11"/>
      <c r="J582" s="11"/>
      <c r="K582" s="1613"/>
      <c r="L582" s="1614"/>
      <c r="M582" s="1615"/>
      <c r="N582" s="1615"/>
      <c r="O582" s="179"/>
      <c r="P582" s="179"/>
      <c r="Q582" s="179"/>
      <c r="R582" s="179"/>
      <c r="S582" s="1615"/>
      <c r="T582" s="1613"/>
      <c r="U582" s="1614"/>
      <c r="V582" s="1615"/>
      <c r="W582" s="1615"/>
      <c r="X582" s="179"/>
      <c r="Y582" s="179"/>
      <c r="Z582" s="179"/>
      <c r="AA582" s="179"/>
      <c r="AB582" s="1615"/>
      <c r="AC582" s="1615"/>
      <c r="AD582" s="1615"/>
      <c r="AE582" s="1615"/>
      <c r="AG582" s="1617"/>
      <c r="AH582" s="1617"/>
      <c r="AJ582" s="1821"/>
      <c r="AK582" s="1619"/>
      <c r="AL582" s="1619"/>
      <c r="AM582" s="1620"/>
      <c r="AN582" s="1620"/>
      <c r="AO582" s="1622"/>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1"/>
      <c r="BT582" s="11"/>
      <c r="BU582" s="11"/>
      <c r="BV582" s="11"/>
      <c r="BW582" s="11"/>
      <c r="BX582" s="11"/>
      <c r="BY582" s="11"/>
      <c r="BZ582" s="11"/>
      <c r="CA582" s="11"/>
      <c r="CB582" s="11"/>
      <c r="CC582" s="11"/>
      <c r="CD582" s="11"/>
      <c r="CE582" s="11"/>
      <c r="CF582" s="11"/>
      <c r="CG582" s="11"/>
      <c r="CH582" s="11"/>
      <c r="CI582" s="11"/>
      <c r="CJ582" s="11"/>
      <c r="CK582" s="11"/>
      <c r="CL582" s="11"/>
      <c r="CM582" s="11"/>
      <c r="CN582" s="11"/>
      <c r="CO582" s="11"/>
      <c r="CP582" s="11"/>
      <c r="CQ582" s="11"/>
      <c r="CR582" s="11"/>
      <c r="CS582" s="11"/>
      <c r="CT582" s="11"/>
      <c r="CU582" s="11"/>
      <c r="CV582" s="11"/>
      <c r="CW582" s="11"/>
      <c r="CX582" s="11"/>
      <c r="CY582" s="11"/>
      <c r="CZ582" s="11"/>
      <c r="DA582" s="11"/>
      <c r="DB582" s="11"/>
      <c r="DC582" s="11"/>
      <c r="DD582" s="11"/>
      <c r="DE582" s="11"/>
      <c r="DF582" s="11"/>
      <c r="DG582" s="11"/>
      <c r="DH582" s="11"/>
      <c r="DI582" s="11"/>
      <c r="DJ582" s="11"/>
      <c r="DK582" s="11"/>
      <c r="DL582" s="11"/>
      <c r="DM582" s="11"/>
      <c r="DN582" s="11"/>
      <c r="DO582" s="11"/>
      <c r="DP582" s="11"/>
      <c r="DQ582" s="11"/>
      <c r="DR582" s="11"/>
      <c r="DS582" s="11"/>
      <c r="DT582" s="11"/>
      <c r="DU582" s="11"/>
      <c r="DV582" s="11"/>
      <c r="DW582" s="11"/>
      <c r="DX582" s="11"/>
      <c r="DY582" s="11"/>
      <c r="DZ582" s="11"/>
      <c r="EA582" s="11"/>
      <c r="EB582" s="11"/>
      <c r="EC582" s="11"/>
      <c r="ED582" s="11"/>
      <c r="EE582" s="11"/>
      <c r="EF582" s="11"/>
      <c r="EG582" s="11"/>
      <c r="EH582" s="11"/>
      <c r="EI582" s="11"/>
      <c r="EJ582" s="11"/>
      <c r="EK582" s="11"/>
      <c r="EL582" s="11"/>
      <c r="EM582" s="11"/>
      <c r="EN582" s="11"/>
      <c r="EO582" s="11"/>
      <c r="EP582" s="11"/>
      <c r="EQ582" s="11"/>
      <c r="ER582" s="11"/>
      <c r="ES582" s="11"/>
      <c r="ET582" s="11"/>
      <c r="EU582" s="11"/>
      <c r="EV582" s="11"/>
      <c r="EW582" s="11"/>
      <c r="EX582" s="11"/>
      <c r="EY582" s="11"/>
      <c r="EZ582" s="11"/>
      <c r="FA582" s="11"/>
      <c r="FB582" s="11"/>
      <c r="FC582" s="11"/>
      <c r="FD582" s="11"/>
      <c r="FE582" s="11"/>
      <c r="FF582" s="11"/>
      <c r="FG582" s="11"/>
      <c r="FH582" s="11"/>
      <c r="FI582" s="11"/>
      <c r="FJ582" s="11"/>
      <c r="FK582" s="11"/>
      <c r="FL582" s="11"/>
      <c r="FM582" s="11"/>
      <c r="FN582" s="11"/>
      <c r="FO582" s="11"/>
      <c r="FP582" s="11"/>
      <c r="FQ582" s="11"/>
      <c r="FR582" s="11"/>
      <c r="FS582" s="11"/>
      <c r="FT582" s="11"/>
      <c r="FU582" s="11"/>
      <c r="FV582" s="11"/>
      <c r="FW582" s="11"/>
      <c r="FX582" s="11"/>
      <c r="FY582" s="11"/>
      <c r="FZ582" s="11"/>
      <c r="GA582" s="11"/>
      <c r="GB582" s="11"/>
      <c r="GC582" s="11"/>
      <c r="GD582" s="11"/>
      <c r="GE582" s="11"/>
      <c r="GF582" s="11"/>
      <c r="GG582" s="11"/>
      <c r="GH582" s="11"/>
      <c r="GI582" s="11"/>
      <c r="GJ582" s="11"/>
      <c r="GK582" s="11"/>
      <c r="GL582" s="11"/>
      <c r="GM582" s="11"/>
      <c r="GN582" s="11"/>
      <c r="GO582" s="11"/>
      <c r="GP582" s="11"/>
      <c r="GQ582" s="11"/>
      <c r="GR582" s="11"/>
      <c r="GS582" s="11"/>
      <c r="GT582" s="11"/>
      <c r="GU582" s="11"/>
      <c r="GV582" s="11"/>
      <c r="GW582" s="11"/>
      <c r="GX582" s="11"/>
      <c r="GY582" s="11"/>
      <c r="GZ582" s="11"/>
      <c r="HA582" s="11"/>
      <c r="HB582" s="11"/>
      <c r="HC582" s="11"/>
      <c r="HD582" s="11"/>
      <c r="HE582" s="11"/>
      <c r="HF582" s="11"/>
      <c r="HG582" s="11"/>
      <c r="HH582" s="11"/>
      <c r="HI582" s="11"/>
      <c r="HJ582" s="11"/>
      <c r="HK582" s="11"/>
      <c r="HL582" s="11"/>
      <c r="HM582" s="11"/>
      <c r="HN582" s="11"/>
      <c r="HO582" s="11"/>
      <c r="HP582" s="11"/>
      <c r="HQ582" s="11"/>
      <c r="HR582" s="11"/>
      <c r="HS582" s="11"/>
      <c r="HT582" s="11"/>
      <c r="HU582" s="11"/>
      <c r="HV582" s="11"/>
      <c r="HW582" s="11"/>
      <c r="HX582" s="11"/>
      <c r="HY582" s="11"/>
      <c r="HZ582" s="11"/>
      <c r="IA582" s="11"/>
      <c r="IB582" s="11"/>
      <c r="IC582" s="11"/>
      <c r="ID582" s="11"/>
      <c r="IE582" s="11"/>
      <c r="IF582" s="11"/>
      <c r="IG582" s="11"/>
      <c r="IH582" s="11"/>
      <c r="II582" s="11"/>
      <c r="IJ582" s="11"/>
      <c r="IK582" s="11"/>
      <c r="IL582" s="11"/>
      <c r="IM582" s="11"/>
      <c r="IN582" s="11"/>
      <c r="IO582" s="11"/>
      <c r="IP582" s="11"/>
      <c r="IQ582" s="11"/>
      <c r="IR582" s="11"/>
      <c r="IS582" s="11"/>
      <c r="IT582" s="11"/>
      <c r="IU582" s="11"/>
      <c r="IV582" s="11"/>
      <c r="IW582" s="11"/>
      <c r="IX582" s="11"/>
      <c r="IY582" s="11"/>
      <c r="IZ582" s="11"/>
      <c r="JA582" s="11"/>
      <c r="JB582" s="11"/>
      <c r="JC582" s="11"/>
      <c r="JD582" s="11"/>
      <c r="JE582" s="11"/>
      <c r="JF582" s="11"/>
      <c r="JG582" s="11"/>
      <c r="JH582" s="11"/>
      <c r="JI582" s="11"/>
      <c r="JJ582" s="11"/>
      <c r="JK582" s="11"/>
      <c r="JL582" s="11"/>
      <c r="JM582" s="11"/>
      <c r="JN582" s="11"/>
      <c r="JO582" s="11"/>
      <c r="JP582" s="11"/>
      <c r="JQ582" s="11"/>
      <c r="JR582" s="11"/>
      <c r="JS582" s="11"/>
      <c r="JT582" s="11"/>
      <c r="JU582" s="11"/>
      <c r="JV582" s="11"/>
      <c r="JW582" s="11"/>
      <c r="JX582" s="11"/>
      <c r="JY582" s="11"/>
      <c r="JZ582" s="11"/>
      <c r="KA582" s="11"/>
      <c r="KB582" s="11"/>
      <c r="KC582" s="11"/>
      <c r="KD582" s="11"/>
      <c r="KE582" s="11"/>
      <c r="KF582" s="11"/>
      <c r="KG582" s="11"/>
      <c r="KH582" s="11"/>
      <c r="KI582" s="11"/>
      <c r="KJ582" s="11"/>
      <c r="KK582" s="11"/>
      <c r="KL582" s="11"/>
      <c r="KM582" s="11"/>
      <c r="KN582" s="11"/>
      <c r="KO582" s="11"/>
      <c r="KP582" s="11"/>
      <c r="KQ582" s="11"/>
      <c r="KR582" s="11"/>
      <c r="KS582" s="11"/>
      <c r="KT582" s="11"/>
      <c r="KU582" s="11"/>
      <c r="KV582" s="11"/>
      <c r="KW582" s="11"/>
      <c r="KX582" s="11"/>
      <c r="KY582" s="11"/>
      <c r="KZ582" s="11"/>
      <c r="LA582" s="11"/>
      <c r="LB582" s="11"/>
      <c r="LC582" s="11"/>
      <c r="LD582" s="11"/>
      <c r="LE582" s="11"/>
      <c r="LF582" s="11"/>
      <c r="LG582" s="11"/>
      <c r="LH582" s="11"/>
      <c r="LI582" s="11"/>
      <c r="LJ582" s="11"/>
      <c r="LK582" s="11"/>
      <c r="LL582" s="11"/>
      <c r="LM582" s="11"/>
      <c r="LN582" s="11"/>
      <c r="LO582" s="11"/>
      <c r="LP582" s="11"/>
      <c r="LQ582" s="11"/>
      <c r="LR582" s="11"/>
      <c r="LS582" s="11"/>
      <c r="LT582" s="11"/>
      <c r="LU582" s="11"/>
      <c r="LV582" s="11"/>
      <c r="LW582" s="11"/>
      <c r="LX582" s="11"/>
      <c r="LY582" s="11"/>
      <c r="LZ582" s="11"/>
      <c r="MA582" s="11"/>
      <c r="MB582" s="11"/>
      <c r="MC582" s="11"/>
      <c r="MD582" s="11"/>
      <c r="ME582" s="11"/>
      <c r="MF582" s="11"/>
      <c r="MG582" s="11"/>
      <c r="MH582" s="11"/>
      <c r="MI582" s="11"/>
      <c r="MJ582" s="11"/>
      <c r="MK582" s="11"/>
      <c r="ML582" s="11"/>
      <c r="MM582" s="11"/>
      <c r="MN582" s="11"/>
      <c r="MO582" s="11"/>
      <c r="MP582" s="11"/>
      <c r="MQ582" s="11"/>
      <c r="MR582" s="11"/>
      <c r="MS582" s="11"/>
      <c r="MT582" s="11"/>
      <c r="MU582" s="11"/>
      <c r="MV582" s="11"/>
      <c r="MW582" s="11"/>
      <c r="MX582" s="11"/>
      <c r="MY582" s="11"/>
      <c r="MZ582" s="11"/>
      <c r="NA582" s="11"/>
      <c r="NB582" s="11"/>
      <c r="NC582" s="11"/>
      <c r="ND582" s="11"/>
      <c r="NE582" s="11"/>
      <c r="NF582" s="11"/>
      <c r="NG582" s="11"/>
      <c r="NH582" s="11"/>
      <c r="NI582" s="11"/>
      <c r="NJ582" s="11"/>
      <c r="NK582" s="11"/>
      <c r="NL582" s="11"/>
      <c r="NM582" s="11"/>
      <c r="NN582" s="11"/>
      <c r="NO582" s="11"/>
      <c r="NP582" s="11"/>
      <c r="NQ582" s="11"/>
      <c r="NR582" s="11"/>
      <c r="NS582" s="11"/>
      <c r="NT582" s="11"/>
      <c r="NU582" s="11"/>
      <c r="NV582" s="11"/>
      <c r="NW582" s="11"/>
      <c r="NX582" s="11"/>
      <c r="NY582" s="11"/>
      <c r="NZ582" s="11"/>
      <c r="OA582" s="11"/>
      <c r="OB582" s="11"/>
      <c r="OC582" s="11"/>
      <c r="OD582" s="11"/>
      <c r="OE582" s="11"/>
      <c r="OF582" s="11"/>
      <c r="OG582" s="11"/>
      <c r="OH582" s="11"/>
      <c r="OI582" s="11"/>
      <c r="OJ582" s="11"/>
      <c r="OK582" s="11"/>
      <c r="OL582" s="11"/>
      <c r="OM582" s="11"/>
      <c r="ON582" s="11"/>
      <c r="OO582" s="11"/>
      <c r="OP582" s="11"/>
      <c r="OQ582" s="11"/>
      <c r="OR582" s="11"/>
      <c r="OS582" s="11"/>
      <c r="OT582" s="11"/>
      <c r="OU582" s="11"/>
      <c r="OV582" s="11"/>
      <c r="OW582" s="11"/>
      <c r="OX582" s="11"/>
      <c r="OY582" s="11"/>
      <c r="OZ582" s="11"/>
      <c r="PA582" s="11"/>
      <c r="PB582" s="11"/>
      <c r="PC582" s="11"/>
      <c r="PD582" s="11"/>
      <c r="PE582" s="11"/>
      <c r="PF582" s="11"/>
      <c r="PG582" s="11"/>
      <c r="PH582" s="11"/>
      <c r="PI582" s="11"/>
      <c r="PJ582" s="11"/>
      <c r="PK582" s="11"/>
      <c r="PL582" s="11"/>
      <c r="PM582" s="11"/>
      <c r="PN582" s="11"/>
      <c r="PO582" s="11"/>
      <c r="PP582" s="11"/>
      <c r="PQ582" s="11"/>
      <c r="PR582" s="11"/>
      <c r="PS582" s="11"/>
      <c r="PT582" s="11"/>
      <c r="PU582" s="11"/>
      <c r="PV582" s="11"/>
      <c r="PW582" s="11"/>
      <c r="PX582" s="11"/>
      <c r="PY582" s="11"/>
      <c r="PZ582" s="11"/>
      <c r="QA582" s="11"/>
      <c r="QB582" s="11"/>
      <c r="QC582" s="11"/>
      <c r="QD582" s="11"/>
      <c r="QE582" s="11"/>
      <c r="QF582" s="11"/>
      <c r="QG582" s="11"/>
      <c r="QH582" s="11"/>
      <c r="QI582" s="11"/>
      <c r="QJ582" s="11"/>
      <c r="QK582" s="11"/>
      <c r="QL582" s="11"/>
      <c r="QM582" s="11"/>
      <c r="QN582" s="11"/>
      <c r="QO582" s="11"/>
      <c r="QP582" s="11"/>
      <c r="QQ582" s="11"/>
      <c r="QR582" s="11"/>
      <c r="QS582" s="11"/>
      <c r="QT582" s="11"/>
      <c r="QU582" s="11"/>
      <c r="QV582" s="11"/>
      <c r="QW582" s="11"/>
      <c r="QX582" s="11"/>
      <c r="QY582" s="11"/>
      <c r="QZ582" s="11"/>
      <c r="RA582" s="11"/>
      <c r="RB582" s="11"/>
      <c r="RC582" s="11"/>
      <c r="RD582" s="11"/>
      <c r="RE582" s="11"/>
      <c r="RF582" s="11"/>
      <c r="RG582" s="11"/>
      <c r="RH582" s="11"/>
      <c r="RI582" s="11"/>
      <c r="RJ582" s="11"/>
      <c r="RK582" s="11"/>
      <c r="RL582" s="11"/>
      <c r="RM582" s="11"/>
      <c r="RN582" s="11"/>
      <c r="RO582" s="11"/>
      <c r="RP582" s="11"/>
      <c r="RQ582" s="11"/>
      <c r="RR582" s="11"/>
      <c r="RS582" s="11"/>
      <c r="RT582" s="11"/>
      <c r="RU582" s="11"/>
      <c r="RV582" s="11"/>
      <c r="RW582" s="11"/>
      <c r="RX582" s="11"/>
      <c r="RY582" s="11"/>
      <c r="RZ582" s="11"/>
      <c r="SA582" s="11"/>
      <c r="SB582" s="11"/>
      <c r="SC582" s="11"/>
      <c r="SD582" s="11"/>
      <c r="SE582" s="11"/>
      <c r="SF582" s="11"/>
      <c r="SG582" s="11"/>
      <c r="SH582" s="11"/>
      <c r="SI582" s="11"/>
      <c r="SJ582" s="11"/>
      <c r="SK582" s="11"/>
      <c r="SL582" s="11"/>
      <c r="SM582" s="11"/>
      <c r="SN582" s="11"/>
      <c r="SO582" s="11"/>
      <c r="SP582" s="11"/>
      <c r="SQ582" s="11"/>
      <c r="SR582" s="11"/>
      <c r="SS582" s="11"/>
      <c r="ST582" s="11"/>
      <c r="SU582" s="11"/>
      <c r="SV582" s="11"/>
      <c r="SW582" s="11"/>
      <c r="SX582" s="11"/>
      <c r="SY582" s="11"/>
      <c r="SZ582" s="11"/>
      <c r="TA582" s="11"/>
      <c r="TB582" s="11"/>
      <c r="TC582" s="11"/>
      <c r="TD582" s="11"/>
      <c r="TE582" s="11"/>
      <c r="TF582" s="11"/>
      <c r="TG582" s="11"/>
      <c r="TH582" s="11"/>
      <c r="TI582" s="11"/>
      <c r="TJ582" s="11"/>
      <c r="TK582" s="11"/>
      <c r="TL582" s="11"/>
      <c r="TM582" s="11"/>
      <c r="TN582" s="11"/>
      <c r="TO582" s="11"/>
      <c r="TP582" s="11"/>
      <c r="TQ582" s="11"/>
      <c r="TR582" s="11"/>
      <c r="TS582" s="11"/>
      <c r="TT582" s="11"/>
      <c r="TU582" s="11"/>
      <c r="TV582" s="11"/>
      <c r="TW582" s="11"/>
      <c r="TX582" s="11"/>
      <c r="TY582" s="11"/>
      <c r="TZ582" s="11"/>
      <c r="UA582" s="11"/>
      <c r="UB582" s="11"/>
      <c r="UC582" s="11"/>
      <c r="UD582" s="11"/>
      <c r="UE582" s="11"/>
      <c r="UF582" s="11"/>
      <c r="UG582" s="11"/>
      <c r="UH582" s="11"/>
      <c r="UI582" s="11"/>
      <c r="UJ582" s="11"/>
      <c r="UK582" s="11"/>
      <c r="UL582" s="11"/>
      <c r="UM582" s="11"/>
      <c r="UN582" s="11"/>
      <c r="UO582" s="11"/>
      <c r="UP582" s="11"/>
      <c r="UQ582" s="11"/>
      <c r="UR582" s="11"/>
      <c r="US582" s="11"/>
      <c r="UT582" s="11"/>
      <c r="UU582" s="11"/>
      <c r="UV582" s="11"/>
      <c r="UW582" s="11"/>
      <c r="UX582" s="11"/>
      <c r="UY582" s="11"/>
      <c r="UZ582" s="11"/>
      <c r="VA582" s="11"/>
      <c r="VB582" s="11"/>
      <c r="VC582" s="11"/>
      <c r="VD582" s="11"/>
      <c r="VE582" s="11"/>
      <c r="VF582" s="11"/>
      <c r="VG582" s="11"/>
      <c r="VH582" s="11"/>
      <c r="VI582" s="11"/>
      <c r="VJ582" s="11"/>
      <c r="VK582" s="11"/>
      <c r="VL582" s="11"/>
      <c r="VM582" s="11"/>
      <c r="VN582" s="11"/>
      <c r="VO582" s="11"/>
      <c r="VP582" s="11"/>
      <c r="VQ582" s="11"/>
      <c r="VR582" s="11"/>
      <c r="VS582" s="11"/>
      <c r="VT582" s="11"/>
      <c r="VU582" s="11"/>
      <c r="VV582" s="11"/>
      <c r="VW582" s="11"/>
      <c r="VX582" s="11"/>
      <c r="VY582" s="11"/>
      <c r="VZ582" s="11"/>
      <c r="WA582" s="11"/>
      <c r="WB582" s="11"/>
      <c r="WC582" s="11"/>
      <c r="WD582" s="11"/>
      <c r="WE582" s="11"/>
      <c r="WF582" s="11"/>
      <c r="WG582" s="11"/>
      <c r="WH582" s="11"/>
      <c r="WI582" s="11"/>
      <c r="WJ582" s="11"/>
      <c r="WK582" s="11"/>
      <c r="WL582" s="11"/>
      <c r="WM582" s="11"/>
      <c r="WN582" s="11"/>
      <c r="WO582" s="11"/>
      <c r="WP582" s="11"/>
      <c r="WQ582" s="11"/>
      <c r="WR582" s="11"/>
      <c r="WS582" s="11"/>
      <c r="WT582" s="11"/>
      <c r="WU582" s="11"/>
      <c r="WV582" s="11"/>
      <c r="WW582" s="11"/>
      <c r="WX582" s="11"/>
      <c r="WY582" s="11"/>
      <c r="WZ582" s="11"/>
      <c r="XA582" s="11"/>
      <c r="XB582" s="11"/>
      <c r="XC582" s="11"/>
      <c r="XD582" s="11"/>
      <c r="XE582" s="11"/>
      <c r="XF582" s="11"/>
      <c r="XG582" s="11"/>
      <c r="XH582" s="11"/>
      <c r="XI582" s="11"/>
      <c r="XJ582" s="11"/>
      <c r="XK582" s="11"/>
      <c r="XL582" s="11"/>
      <c r="XM582" s="11"/>
      <c r="XN582" s="11"/>
      <c r="XO582" s="11"/>
      <c r="XP582" s="11"/>
      <c r="XQ582" s="11"/>
      <c r="XR582" s="11"/>
      <c r="XS582" s="11"/>
      <c r="XT582" s="11"/>
      <c r="XU582" s="11"/>
    </row>
    <row r="583" spans="1:645" s="1616" customFormat="1" ht="72" customHeight="1" x14ac:dyDescent="0.25">
      <c r="A583" s="11"/>
      <c r="B583" s="11"/>
      <c r="C583" s="11"/>
      <c r="D583" s="1611"/>
      <c r="E583" s="11"/>
      <c r="F583" s="11"/>
      <c r="G583" s="11"/>
      <c r="H583" s="11"/>
      <c r="I583" s="11"/>
      <c r="J583" s="11"/>
      <c r="K583" s="1623"/>
      <c r="L583" s="1614"/>
      <c r="M583" s="1615"/>
      <c r="N583" s="1615"/>
      <c r="O583" s="179"/>
      <c r="P583" s="179"/>
      <c r="Q583" s="179"/>
      <c r="R583" s="179"/>
      <c r="S583" s="1615"/>
      <c r="T583" s="1623"/>
      <c r="U583" s="1614"/>
      <c r="V583" s="1615"/>
      <c r="W583" s="1615"/>
      <c r="X583" s="179"/>
      <c r="Y583" s="179"/>
      <c r="Z583" s="179"/>
      <c r="AA583" s="179"/>
      <c r="AB583" s="1615"/>
      <c r="AC583" s="1615"/>
      <c r="AD583" s="1615"/>
      <c r="AE583" s="1615"/>
      <c r="AG583" s="1617"/>
      <c r="AH583" s="1617"/>
      <c r="AJ583" s="1821"/>
      <c r="AK583" s="1619"/>
      <c r="AL583" s="1619"/>
      <c r="AM583" s="1620"/>
      <c r="AN583" s="1620"/>
      <c r="AO583" s="1622"/>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c r="BM583" s="11"/>
      <c r="BN583" s="11"/>
      <c r="BO583" s="11"/>
      <c r="BP583" s="11"/>
      <c r="BQ583" s="11"/>
      <c r="BR583" s="11"/>
      <c r="BS583" s="11"/>
      <c r="BT583" s="11"/>
      <c r="BU583" s="11"/>
      <c r="BV583" s="11"/>
      <c r="BW583" s="11"/>
      <c r="BX583" s="11"/>
      <c r="BY583" s="11"/>
      <c r="BZ583" s="11"/>
      <c r="CA583" s="11"/>
      <c r="CB583" s="11"/>
      <c r="CC583" s="11"/>
      <c r="CD583" s="11"/>
      <c r="CE583" s="11"/>
      <c r="CF583" s="11"/>
      <c r="CG583" s="11"/>
      <c r="CH583" s="11"/>
      <c r="CI583" s="11"/>
      <c r="CJ583" s="11"/>
      <c r="CK583" s="11"/>
      <c r="CL583" s="11"/>
      <c r="CM583" s="11"/>
      <c r="CN583" s="11"/>
      <c r="CO583" s="11"/>
      <c r="CP583" s="11"/>
      <c r="CQ583" s="11"/>
      <c r="CR583" s="11"/>
      <c r="CS583" s="11"/>
      <c r="CT583" s="11"/>
      <c r="CU583" s="11"/>
      <c r="CV583" s="11"/>
      <c r="CW583" s="11"/>
      <c r="CX583" s="11"/>
      <c r="CY583" s="11"/>
      <c r="CZ583" s="11"/>
      <c r="DA583" s="11"/>
      <c r="DB583" s="11"/>
      <c r="DC583" s="11"/>
      <c r="DD583" s="11"/>
      <c r="DE583" s="11"/>
      <c r="DF583" s="11"/>
      <c r="DG583" s="11"/>
      <c r="DH583" s="11"/>
      <c r="DI583" s="11"/>
      <c r="DJ583" s="11"/>
      <c r="DK583" s="11"/>
      <c r="DL583" s="11"/>
      <c r="DM583" s="11"/>
      <c r="DN583" s="11"/>
      <c r="DO583" s="11"/>
      <c r="DP583" s="11"/>
      <c r="DQ583" s="11"/>
      <c r="DR583" s="11"/>
      <c r="DS583" s="11"/>
      <c r="DT583" s="11"/>
      <c r="DU583" s="11"/>
      <c r="DV583" s="11"/>
      <c r="DW583" s="11"/>
      <c r="DX583" s="11"/>
      <c r="DY583" s="11"/>
      <c r="DZ583" s="11"/>
      <c r="EA583" s="11"/>
      <c r="EB583" s="11"/>
      <c r="EC583" s="11"/>
      <c r="ED583" s="11"/>
      <c r="EE583" s="11"/>
      <c r="EF583" s="11"/>
      <c r="EG583" s="11"/>
      <c r="EH583" s="11"/>
      <c r="EI583" s="11"/>
      <c r="EJ583" s="11"/>
      <c r="EK583" s="11"/>
      <c r="EL583" s="11"/>
      <c r="EM583" s="11"/>
      <c r="EN583" s="11"/>
      <c r="EO583" s="11"/>
      <c r="EP583" s="11"/>
      <c r="EQ583" s="11"/>
      <c r="ER583" s="11"/>
      <c r="ES583" s="11"/>
      <c r="ET583" s="11"/>
      <c r="EU583" s="11"/>
      <c r="EV583" s="11"/>
      <c r="EW583" s="11"/>
      <c r="EX583" s="11"/>
      <c r="EY583" s="11"/>
      <c r="EZ583" s="11"/>
      <c r="FA583" s="11"/>
      <c r="FB583" s="11"/>
      <c r="FC583" s="11"/>
      <c r="FD583" s="11"/>
      <c r="FE583" s="11"/>
      <c r="FF583" s="11"/>
      <c r="FG583" s="11"/>
      <c r="FH583" s="11"/>
      <c r="FI583" s="11"/>
      <c r="FJ583" s="11"/>
      <c r="FK583" s="11"/>
      <c r="FL583" s="11"/>
      <c r="FM583" s="11"/>
      <c r="FN583" s="11"/>
      <c r="FO583" s="11"/>
      <c r="FP583" s="11"/>
      <c r="FQ583" s="11"/>
      <c r="FR583" s="11"/>
      <c r="FS583" s="11"/>
      <c r="FT583" s="11"/>
      <c r="FU583" s="11"/>
      <c r="FV583" s="11"/>
      <c r="FW583" s="11"/>
      <c r="FX583" s="11"/>
      <c r="FY583" s="11"/>
      <c r="FZ583" s="11"/>
      <c r="GA583" s="11"/>
      <c r="GB583" s="11"/>
      <c r="GC583" s="11"/>
      <c r="GD583" s="11"/>
      <c r="GE583" s="11"/>
      <c r="GF583" s="11"/>
      <c r="GG583" s="11"/>
      <c r="GH583" s="11"/>
      <c r="GI583" s="11"/>
      <c r="GJ583" s="11"/>
      <c r="GK583" s="11"/>
      <c r="GL583" s="11"/>
      <c r="GM583" s="11"/>
      <c r="GN583" s="11"/>
      <c r="GO583" s="11"/>
      <c r="GP583" s="11"/>
      <c r="GQ583" s="11"/>
      <c r="GR583" s="11"/>
      <c r="GS583" s="11"/>
      <c r="GT583" s="11"/>
      <c r="GU583" s="11"/>
      <c r="GV583" s="11"/>
      <c r="GW583" s="11"/>
      <c r="GX583" s="11"/>
      <c r="GY583" s="11"/>
      <c r="GZ583" s="11"/>
      <c r="HA583" s="11"/>
      <c r="HB583" s="11"/>
      <c r="HC583" s="11"/>
      <c r="HD583" s="11"/>
      <c r="HE583" s="11"/>
      <c r="HF583" s="11"/>
      <c r="HG583" s="11"/>
      <c r="HH583" s="11"/>
      <c r="HI583" s="11"/>
      <c r="HJ583" s="11"/>
      <c r="HK583" s="11"/>
      <c r="HL583" s="11"/>
      <c r="HM583" s="11"/>
      <c r="HN583" s="11"/>
      <c r="HO583" s="11"/>
      <c r="HP583" s="11"/>
      <c r="HQ583" s="11"/>
      <c r="HR583" s="11"/>
      <c r="HS583" s="11"/>
      <c r="HT583" s="11"/>
      <c r="HU583" s="11"/>
      <c r="HV583" s="11"/>
      <c r="HW583" s="11"/>
      <c r="HX583" s="11"/>
      <c r="HY583" s="11"/>
      <c r="HZ583" s="11"/>
      <c r="IA583" s="11"/>
      <c r="IB583" s="11"/>
      <c r="IC583" s="11"/>
      <c r="ID583" s="11"/>
      <c r="IE583" s="11"/>
      <c r="IF583" s="11"/>
      <c r="IG583" s="11"/>
      <c r="IH583" s="11"/>
      <c r="II583" s="11"/>
      <c r="IJ583" s="11"/>
      <c r="IK583" s="11"/>
      <c r="IL583" s="11"/>
      <c r="IM583" s="11"/>
      <c r="IN583" s="11"/>
      <c r="IO583" s="11"/>
      <c r="IP583" s="11"/>
      <c r="IQ583" s="11"/>
      <c r="IR583" s="11"/>
      <c r="IS583" s="11"/>
      <c r="IT583" s="11"/>
      <c r="IU583" s="11"/>
      <c r="IV583" s="11"/>
      <c r="IW583" s="11"/>
      <c r="IX583" s="11"/>
      <c r="IY583" s="11"/>
      <c r="IZ583" s="11"/>
      <c r="JA583" s="11"/>
      <c r="JB583" s="11"/>
      <c r="JC583" s="11"/>
      <c r="JD583" s="11"/>
      <c r="JE583" s="11"/>
      <c r="JF583" s="11"/>
      <c r="JG583" s="11"/>
      <c r="JH583" s="11"/>
      <c r="JI583" s="11"/>
      <c r="JJ583" s="11"/>
      <c r="JK583" s="11"/>
      <c r="JL583" s="11"/>
      <c r="JM583" s="11"/>
      <c r="JN583" s="11"/>
      <c r="JO583" s="11"/>
      <c r="JP583" s="11"/>
      <c r="JQ583" s="11"/>
      <c r="JR583" s="11"/>
      <c r="JS583" s="11"/>
      <c r="JT583" s="11"/>
      <c r="JU583" s="11"/>
      <c r="JV583" s="11"/>
      <c r="JW583" s="11"/>
      <c r="JX583" s="11"/>
      <c r="JY583" s="11"/>
      <c r="JZ583" s="11"/>
      <c r="KA583" s="11"/>
      <c r="KB583" s="11"/>
      <c r="KC583" s="11"/>
      <c r="KD583" s="11"/>
      <c r="KE583" s="11"/>
      <c r="KF583" s="11"/>
      <c r="KG583" s="11"/>
      <c r="KH583" s="11"/>
      <c r="KI583" s="11"/>
      <c r="KJ583" s="11"/>
      <c r="KK583" s="11"/>
      <c r="KL583" s="11"/>
      <c r="KM583" s="11"/>
      <c r="KN583" s="11"/>
      <c r="KO583" s="11"/>
      <c r="KP583" s="11"/>
      <c r="KQ583" s="11"/>
      <c r="KR583" s="11"/>
      <c r="KS583" s="11"/>
      <c r="KT583" s="11"/>
      <c r="KU583" s="11"/>
      <c r="KV583" s="11"/>
      <c r="KW583" s="11"/>
      <c r="KX583" s="11"/>
      <c r="KY583" s="11"/>
      <c r="KZ583" s="11"/>
      <c r="LA583" s="11"/>
      <c r="LB583" s="11"/>
      <c r="LC583" s="11"/>
      <c r="LD583" s="11"/>
      <c r="LE583" s="11"/>
      <c r="LF583" s="11"/>
      <c r="LG583" s="11"/>
      <c r="LH583" s="11"/>
      <c r="LI583" s="11"/>
      <c r="LJ583" s="11"/>
      <c r="LK583" s="11"/>
      <c r="LL583" s="11"/>
      <c r="LM583" s="11"/>
      <c r="LN583" s="11"/>
      <c r="LO583" s="11"/>
      <c r="LP583" s="11"/>
      <c r="LQ583" s="11"/>
      <c r="LR583" s="11"/>
      <c r="LS583" s="11"/>
      <c r="LT583" s="11"/>
      <c r="LU583" s="11"/>
      <c r="LV583" s="11"/>
      <c r="LW583" s="11"/>
      <c r="LX583" s="11"/>
      <c r="LY583" s="11"/>
      <c r="LZ583" s="11"/>
      <c r="MA583" s="11"/>
      <c r="MB583" s="11"/>
      <c r="MC583" s="11"/>
      <c r="MD583" s="11"/>
      <c r="ME583" s="11"/>
      <c r="MF583" s="11"/>
      <c r="MG583" s="11"/>
      <c r="MH583" s="11"/>
      <c r="MI583" s="11"/>
      <c r="MJ583" s="11"/>
      <c r="MK583" s="11"/>
      <c r="ML583" s="11"/>
      <c r="MM583" s="11"/>
      <c r="MN583" s="11"/>
      <c r="MO583" s="11"/>
      <c r="MP583" s="11"/>
      <c r="MQ583" s="11"/>
      <c r="MR583" s="11"/>
      <c r="MS583" s="11"/>
      <c r="MT583" s="11"/>
      <c r="MU583" s="11"/>
      <c r="MV583" s="11"/>
      <c r="MW583" s="11"/>
      <c r="MX583" s="11"/>
      <c r="MY583" s="11"/>
      <c r="MZ583" s="11"/>
      <c r="NA583" s="11"/>
      <c r="NB583" s="11"/>
      <c r="NC583" s="11"/>
      <c r="ND583" s="11"/>
      <c r="NE583" s="11"/>
      <c r="NF583" s="11"/>
      <c r="NG583" s="11"/>
      <c r="NH583" s="11"/>
      <c r="NI583" s="11"/>
      <c r="NJ583" s="11"/>
      <c r="NK583" s="11"/>
      <c r="NL583" s="11"/>
      <c r="NM583" s="11"/>
      <c r="NN583" s="11"/>
      <c r="NO583" s="11"/>
      <c r="NP583" s="11"/>
      <c r="NQ583" s="11"/>
      <c r="NR583" s="11"/>
      <c r="NS583" s="11"/>
      <c r="NT583" s="11"/>
      <c r="NU583" s="11"/>
      <c r="NV583" s="11"/>
      <c r="NW583" s="11"/>
      <c r="NX583" s="11"/>
      <c r="NY583" s="11"/>
      <c r="NZ583" s="11"/>
      <c r="OA583" s="11"/>
      <c r="OB583" s="11"/>
      <c r="OC583" s="11"/>
      <c r="OD583" s="11"/>
      <c r="OE583" s="11"/>
      <c r="OF583" s="11"/>
      <c r="OG583" s="11"/>
      <c r="OH583" s="11"/>
      <c r="OI583" s="11"/>
      <c r="OJ583" s="11"/>
      <c r="OK583" s="11"/>
      <c r="OL583" s="11"/>
      <c r="OM583" s="11"/>
      <c r="ON583" s="11"/>
      <c r="OO583" s="11"/>
      <c r="OP583" s="11"/>
      <c r="OQ583" s="11"/>
      <c r="OR583" s="11"/>
      <c r="OS583" s="11"/>
      <c r="OT583" s="11"/>
      <c r="OU583" s="11"/>
      <c r="OV583" s="11"/>
      <c r="OW583" s="11"/>
      <c r="OX583" s="11"/>
      <c r="OY583" s="11"/>
      <c r="OZ583" s="11"/>
      <c r="PA583" s="11"/>
      <c r="PB583" s="11"/>
      <c r="PC583" s="11"/>
      <c r="PD583" s="11"/>
      <c r="PE583" s="11"/>
      <c r="PF583" s="11"/>
      <c r="PG583" s="11"/>
      <c r="PH583" s="11"/>
      <c r="PI583" s="11"/>
      <c r="PJ583" s="11"/>
      <c r="PK583" s="11"/>
      <c r="PL583" s="11"/>
      <c r="PM583" s="11"/>
      <c r="PN583" s="11"/>
      <c r="PO583" s="11"/>
      <c r="PP583" s="11"/>
      <c r="PQ583" s="11"/>
      <c r="PR583" s="11"/>
      <c r="PS583" s="11"/>
      <c r="PT583" s="11"/>
      <c r="PU583" s="11"/>
      <c r="PV583" s="11"/>
      <c r="PW583" s="11"/>
      <c r="PX583" s="11"/>
      <c r="PY583" s="11"/>
      <c r="PZ583" s="11"/>
      <c r="QA583" s="11"/>
      <c r="QB583" s="11"/>
      <c r="QC583" s="11"/>
      <c r="QD583" s="11"/>
      <c r="QE583" s="11"/>
      <c r="QF583" s="11"/>
      <c r="QG583" s="11"/>
      <c r="QH583" s="11"/>
      <c r="QI583" s="11"/>
      <c r="QJ583" s="11"/>
      <c r="QK583" s="11"/>
      <c r="QL583" s="11"/>
      <c r="QM583" s="11"/>
      <c r="QN583" s="11"/>
      <c r="QO583" s="11"/>
      <c r="QP583" s="11"/>
      <c r="QQ583" s="11"/>
      <c r="QR583" s="11"/>
      <c r="QS583" s="11"/>
      <c r="QT583" s="11"/>
      <c r="QU583" s="11"/>
      <c r="QV583" s="11"/>
      <c r="QW583" s="11"/>
      <c r="QX583" s="11"/>
      <c r="QY583" s="11"/>
      <c r="QZ583" s="11"/>
      <c r="RA583" s="11"/>
      <c r="RB583" s="11"/>
      <c r="RC583" s="11"/>
      <c r="RD583" s="11"/>
      <c r="RE583" s="11"/>
      <c r="RF583" s="11"/>
      <c r="RG583" s="11"/>
      <c r="RH583" s="11"/>
      <c r="RI583" s="11"/>
      <c r="RJ583" s="11"/>
      <c r="RK583" s="11"/>
      <c r="RL583" s="11"/>
      <c r="RM583" s="11"/>
      <c r="RN583" s="11"/>
      <c r="RO583" s="11"/>
      <c r="RP583" s="11"/>
      <c r="RQ583" s="11"/>
      <c r="RR583" s="11"/>
      <c r="RS583" s="11"/>
      <c r="RT583" s="11"/>
      <c r="RU583" s="11"/>
      <c r="RV583" s="11"/>
      <c r="RW583" s="11"/>
      <c r="RX583" s="11"/>
      <c r="RY583" s="11"/>
      <c r="RZ583" s="11"/>
      <c r="SA583" s="11"/>
      <c r="SB583" s="11"/>
      <c r="SC583" s="11"/>
      <c r="SD583" s="11"/>
      <c r="SE583" s="11"/>
      <c r="SF583" s="11"/>
      <c r="SG583" s="11"/>
      <c r="SH583" s="11"/>
      <c r="SI583" s="11"/>
      <c r="SJ583" s="11"/>
      <c r="SK583" s="11"/>
      <c r="SL583" s="11"/>
      <c r="SM583" s="11"/>
      <c r="SN583" s="11"/>
      <c r="SO583" s="11"/>
      <c r="SP583" s="11"/>
      <c r="SQ583" s="11"/>
      <c r="SR583" s="11"/>
      <c r="SS583" s="11"/>
      <c r="ST583" s="11"/>
      <c r="SU583" s="11"/>
      <c r="SV583" s="11"/>
      <c r="SW583" s="11"/>
      <c r="SX583" s="11"/>
      <c r="SY583" s="11"/>
      <c r="SZ583" s="11"/>
      <c r="TA583" s="11"/>
      <c r="TB583" s="11"/>
      <c r="TC583" s="11"/>
      <c r="TD583" s="11"/>
      <c r="TE583" s="11"/>
      <c r="TF583" s="11"/>
      <c r="TG583" s="11"/>
      <c r="TH583" s="11"/>
      <c r="TI583" s="11"/>
      <c r="TJ583" s="11"/>
      <c r="TK583" s="11"/>
      <c r="TL583" s="11"/>
      <c r="TM583" s="11"/>
      <c r="TN583" s="11"/>
      <c r="TO583" s="11"/>
      <c r="TP583" s="11"/>
      <c r="TQ583" s="11"/>
      <c r="TR583" s="11"/>
      <c r="TS583" s="11"/>
      <c r="TT583" s="11"/>
      <c r="TU583" s="11"/>
      <c r="TV583" s="11"/>
      <c r="TW583" s="11"/>
      <c r="TX583" s="11"/>
      <c r="TY583" s="11"/>
      <c r="TZ583" s="11"/>
      <c r="UA583" s="11"/>
      <c r="UB583" s="11"/>
      <c r="UC583" s="11"/>
      <c r="UD583" s="11"/>
      <c r="UE583" s="11"/>
      <c r="UF583" s="11"/>
      <c r="UG583" s="11"/>
      <c r="UH583" s="11"/>
      <c r="UI583" s="11"/>
      <c r="UJ583" s="11"/>
      <c r="UK583" s="11"/>
      <c r="UL583" s="11"/>
      <c r="UM583" s="11"/>
      <c r="UN583" s="11"/>
      <c r="UO583" s="11"/>
      <c r="UP583" s="11"/>
      <c r="UQ583" s="11"/>
      <c r="UR583" s="11"/>
      <c r="US583" s="11"/>
      <c r="UT583" s="11"/>
      <c r="UU583" s="11"/>
      <c r="UV583" s="11"/>
      <c r="UW583" s="11"/>
      <c r="UX583" s="11"/>
      <c r="UY583" s="11"/>
      <c r="UZ583" s="11"/>
      <c r="VA583" s="11"/>
      <c r="VB583" s="11"/>
      <c r="VC583" s="11"/>
      <c r="VD583" s="11"/>
      <c r="VE583" s="11"/>
      <c r="VF583" s="11"/>
      <c r="VG583" s="11"/>
      <c r="VH583" s="11"/>
      <c r="VI583" s="11"/>
      <c r="VJ583" s="11"/>
      <c r="VK583" s="11"/>
      <c r="VL583" s="11"/>
      <c r="VM583" s="11"/>
      <c r="VN583" s="11"/>
      <c r="VO583" s="11"/>
      <c r="VP583" s="11"/>
      <c r="VQ583" s="11"/>
      <c r="VR583" s="11"/>
      <c r="VS583" s="11"/>
      <c r="VT583" s="11"/>
      <c r="VU583" s="11"/>
      <c r="VV583" s="11"/>
      <c r="VW583" s="11"/>
      <c r="VX583" s="11"/>
      <c r="VY583" s="11"/>
      <c r="VZ583" s="11"/>
      <c r="WA583" s="11"/>
      <c r="WB583" s="11"/>
      <c r="WC583" s="11"/>
      <c r="WD583" s="11"/>
      <c r="WE583" s="11"/>
      <c r="WF583" s="11"/>
      <c r="WG583" s="11"/>
      <c r="WH583" s="11"/>
      <c r="WI583" s="11"/>
      <c r="WJ583" s="11"/>
      <c r="WK583" s="11"/>
      <c r="WL583" s="11"/>
      <c r="WM583" s="11"/>
      <c r="WN583" s="11"/>
      <c r="WO583" s="11"/>
      <c r="WP583" s="11"/>
      <c r="WQ583" s="11"/>
      <c r="WR583" s="11"/>
      <c r="WS583" s="11"/>
      <c r="WT583" s="11"/>
      <c r="WU583" s="11"/>
      <c r="WV583" s="11"/>
      <c r="WW583" s="11"/>
      <c r="WX583" s="11"/>
      <c r="WY583" s="11"/>
      <c r="WZ583" s="11"/>
      <c r="XA583" s="11"/>
      <c r="XB583" s="11"/>
      <c r="XC583" s="11"/>
      <c r="XD583" s="11"/>
      <c r="XE583" s="11"/>
      <c r="XF583" s="11"/>
      <c r="XG583" s="11"/>
      <c r="XH583" s="11"/>
      <c r="XI583" s="11"/>
      <c r="XJ583" s="11"/>
      <c r="XK583" s="11"/>
      <c r="XL583" s="11"/>
      <c r="XM583" s="11"/>
      <c r="XN583" s="11"/>
      <c r="XO583" s="11"/>
      <c r="XP583" s="11"/>
      <c r="XQ583" s="11"/>
      <c r="XR583" s="11"/>
      <c r="XS583" s="11"/>
      <c r="XT583" s="11"/>
      <c r="XU583" s="11"/>
    </row>
    <row r="584" spans="1:645" s="1616" customFormat="1" ht="72" customHeight="1" x14ac:dyDescent="0.25">
      <c r="A584" s="11"/>
      <c r="B584" s="11"/>
      <c r="C584" s="11"/>
      <c r="D584" s="1611"/>
      <c r="E584" s="11"/>
      <c r="F584" s="11"/>
      <c r="G584" s="11"/>
      <c r="H584" s="11"/>
      <c r="I584" s="11"/>
      <c r="J584" s="11"/>
      <c r="K584" s="1623"/>
      <c r="L584" s="1614"/>
      <c r="M584" s="1615"/>
      <c r="N584" s="1615"/>
      <c r="O584" s="179"/>
      <c r="P584" s="179"/>
      <c r="Q584" s="179"/>
      <c r="R584" s="179"/>
      <c r="S584" s="1615"/>
      <c r="T584" s="1623"/>
      <c r="U584" s="1614"/>
      <c r="V584" s="1615"/>
      <c r="W584" s="1615"/>
      <c r="X584" s="179"/>
      <c r="Y584" s="179"/>
      <c r="Z584" s="179"/>
      <c r="AA584" s="179"/>
      <c r="AB584" s="1615"/>
      <c r="AC584" s="1615"/>
      <c r="AD584" s="1615"/>
      <c r="AE584" s="1615"/>
      <c r="AG584" s="1617"/>
      <c r="AH584" s="1617"/>
      <c r="AJ584" s="1821"/>
      <c r="AK584" s="1619"/>
      <c r="AL584" s="1619"/>
      <c r="AM584" s="1620"/>
      <c r="AN584" s="1620"/>
      <c r="AO584" s="1622"/>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c r="BM584" s="11"/>
      <c r="BN584" s="11"/>
      <c r="BO584" s="11"/>
      <c r="BP584" s="11"/>
      <c r="BQ584" s="11"/>
      <c r="BR584" s="11"/>
      <c r="BS584" s="11"/>
      <c r="BT584" s="11"/>
      <c r="BU584" s="11"/>
      <c r="BV584" s="11"/>
      <c r="BW584" s="11"/>
      <c r="BX584" s="11"/>
      <c r="BY584" s="11"/>
      <c r="BZ584" s="11"/>
      <c r="CA584" s="11"/>
      <c r="CB584" s="11"/>
      <c r="CC584" s="11"/>
      <c r="CD584" s="11"/>
      <c r="CE584" s="11"/>
      <c r="CF584" s="11"/>
      <c r="CG584" s="11"/>
      <c r="CH584" s="11"/>
      <c r="CI584" s="11"/>
      <c r="CJ584" s="11"/>
      <c r="CK584" s="11"/>
      <c r="CL584" s="11"/>
      <c r="CM584" s="11"/>
      <c r="CN584" s="11"/>
      <c r="CO584" s="11"/>
      <c r="CP584" s="11"/>
      <c r="CQ584" s="11"/>
      <c r="CR584" s="11"/>
      <c r="CS584" s="11"/>
      <c r="CT584" s="11"/>
      <c r="CU584" s="11"/>
      <c r="CV584" s="11"/>
      <c r="CW584" s="11"/>
      <c r="CX584" s="11"/>
      <c r="CY584" s="11"/>
      <c r="CZ584" s="11"/>
      <c r="DA584" s="11"/>
      <c r="DB584" s="11"/>
      <c r="DC584" s="11"/>
      <c r="DD584" s="11"/>
      <c r="DE584" s="11"/>
      <c r="DF584" s="11"/>
      <c r="DG584" s="11"/>
      <c r="DH584" s="11"/>
      <c r="DI584" s="11"/>
      <c r="DJ584" s="11"/>
      <c r="DK584" s="11"/>
      <c r="DL584" s="11"/>
      <c r="DM584" s="11"/>
      <c r="DN584" s="11"/>
      <c r="DO584" s="11"/>
      <c r="DP584" s="11"/>
      <c r="DQ584" s="11"/>
      <c r="DR584" s="11"/>
      <c r="DS584" s="11"/>
      <c r="DT584" s="11"/>
      <c r="DU584" s="11"/>
      <c r="DV584" s="11"/>
      <c r="DW584" s="11"/>
      <c r="DX584" s="11"/>
      <c r="DY584" s="11"/>
      <c r="DZ584" s="11"/>
      <c r="EA584" s="11"/>
      <c r="EB584" s="11"/>
      <c r="EC584" s="11"/>
      <c r="ED584" s="11"/>
      <c r="EE584" s="11"/>
      <c r="EF584" s="11"/>
      <c r="EG584" s="11"/>
      <c r="EH584" s="11"/>
      <c r="EI584" s="11"/>
      <c r="EJ584" s="11"/>
      <c r="EK584" s="11"/>
      <c r="EL584" s="11"/>
      <c r="EM584" s="11"/>
      <c r="EN584" s="11"/>
      <c r="EO584" s="11"/>
      <c r="EP584" s="11"/>
      <c r="EQ584" s="11"/>
      <c r="ER584" s="11"/>
      <c r="ES584" s="11"/>
      <c r="ET584" s="11"/>
      <c r="EU584" s="11"/>
      <c r="EV584" s="11"/>
      <c r="EW584" s="11"/>
      <c r="EX584" s="11"/>
      <c r="EY584" s="11"/>
      <c r="EZ584" s="11"/>
      <c r="FA584" s="11"/>
      <c r="FB584" s="11"/>
      <c r="FC584" s="11"/>
      <c r="FD584" s="11"/>
      <c r="FE584" s="11"/>
      <c r="FF584" s="11"/>
      <c r="FG584" s="11"/>
      <c r="FH584" s="11"/>
      <c r="FI584" s="11"/>
      <c r="FJ584" s="11"/>
      <c r="FK584" s="11"/>
      <c r="FL584" s="11"/>
      <c r="FM584" s="11"/>
      <c r="FN584" s="11"/>
      <c r="FO584" s="11"/>
      <c r="FP584" s="11"/>
      <c r="FQ584" s="11"/>
      <c r="FR584" s="11"/>
      <c r="FS584" s="11"/>
      <c r="FT584" s="11"/>
      <c r="FU584" s="11"/>
      <c r="FV584" s="11"/>
      <c r="FW584" s="11"/>
      <c r="FX584" s="11"/>
      <c r="FY584" s="11"/>
      <c r="FZ584" s="11"/>
      <c r="GA584" s="11"/>
      <c r="GB584" s="11"/>
      <c r="GC584" s="11"/>
      <c r="GD584" s="11"/>
      <c r="GE584" s="11"/>
      <c r="GF584" s="11"/>
      <c r="GG584" s="11"/>
      <c r="GH584" s="11"/>
      <c r="GI584" s="11"/>
      <c r="GJ584" s="11"/>
      <c r="GK584" s="11"/>
      <c r="GL584" s="11"/>
      <c r="GM584" s="11"/>
      <c r="GN584" s="11"/>
      <c r="GO584" s="11"/>
      <c r="GP584" s="11"/>
      <c r="GQ584" s="11"/>
      <c r="GR584" s="11"/>
      <c r="GS584" s="11"/>
      <c r="GT584" s="11"/>
      <c r="GU584" s="11"/>
      <c r="GV584" s="11"/>
      <c r="GW584" s="11"/>
      <c r="GX584" s="11"/>
      <c r="GY584" s="11"/>
      <c r="GZ584" s="11"/>
      <c r="HA584" s="11"/>
      <c r="HB584" s="11"/>
      <c r="HC584" s="11"/>
      <c r="HD584" s="11"/>
      <c r="HE584" s="11"/>
      <c r="HF584" s="11"/>
      <c r="HG584" s="11"/>
      <c r="HH584" s="11"/>
      <c r="HI584" s="11"/>
      <c r="HJ584" s="11"/>
      <c r="HK584" s="11"/>
      <c r="HL584" s="11"/>
      <c r="HM584" s="11"/>
      <c r="HN584" s="11"/>
      <c r="HO584" s="11"/>
      <c r="HP584" s="11"/>
      <c r="HQ584" s="11"/>
      <c r="HR584" s="11"/>
      <c r="HS584" s="11"/>
      <c r="HT584" s="11"/>
      <c r="HU584" s="11"/>
      <c r="HV584" s="11"/>
      <c r="HW584" s="11"/>
      <c r="HX584" s="11"/>
      <c r="HY584" s="11"/>
      <c r="HZ584" s="11"/>
      <c r="IA584" s="11"/>
      <c r="IB584" s="11"/>
      <c r="IC584" s="11"/>
      <c r="ID584" s="11"/>
      <c r="IE584" s="11"/>
      <c r="IF584" s="11"/>
      <c r="IG584" s="11"/>
      <c r="IH584" s="11"/>
      <c r="II584" s="11"/>
      <c r="IJ584" s="11"/>
      <c r="IK584" s="11"/>
      <c r="IL584" s="11"/>
      <c r="IM584" s="11"/>
      <c r="IN584" s="11"/>
      <c r="IO584" s="11"/>
      <c r="IP584" s="11"/>
      <c r="IQ584" s="11"/>
      <c r="IR584" s="11"/>
      <c r="IS584" s="11"/>
      <c r="IT584" s="11"/>
      <c r="IU584" s="11"/>
      <c r="IV584" s="11"/>
      <c r="IW584" s="11"/>
      <c r="IX584" s="11"/>
      <c r="IY584" s="11"/>
      <c r="IZ584" s="11"/>
      <c r="JA584" s="11"/>
      <c r="JB584" s="11"/>
      <c r="JC584" s="11"/>
      <c r="JD584" s="11"/>
      <c r="JE584" s="11"/>
      <c r="JF584" s="11"/>
      <c r="JG584" s="11"/>
      <c r="JH584" s="11"/>
      <c r="JI584" s="11"/>
      <c r="JJ584" s="11"/>
      <c r="JK584" s="11"/>
      <c r="JL584" s="11"/>
      <c r="JM584" s="11"/>
      <c r="JN584" s="11"/>
      <c r="JO584" s="11"/>
      <c r="JP584" s="11"/>
      <c r="JQ584" s="11"/>
      <c r="JR584" s="11"/>
      <c r="JS584" s="11"/>
      <c r="JT584" s="11"/>
      <c r="JU584" s="11"/>
      <c r="JV584" s="11"/>
      <c r="JW584" s="11"/>
      <c r="JX584" s="11"/>
      <c r="JY584" s="11"/>
      <c r="JZ584" s="11"/>
      <c r="KA584" s="11"/>
      <c r="KB584" s="11"/>
      <c r="KC584" s="11"/>
      <c r="KD584" s="11"/>
      <c r="KE584" s="11"/>
      <c r="KF584" s="11"/>
      <c r="KG584" s="11"/>
      <c r="KH584" s="11"/>
      <c r="KI584" s="11"/>
      <c r="KJ584" s="11"/>
      <c r="KK584" s="11"/>
      <c r="KL584" s="11"/>
      <c r="KM584" s="11"/>
      <c r="KN584" s="11"/>
      <c r="KO584" s="11"/>
      <c r="KP584" s="11"/>
      <c r="KQ584" s="11"/>
      <c r="KR584" s="11"/>
      <c r="KS584" s="11"/>
      <c r="KT584" s="11"/>
      <c r="KU584" s="11"/>
      <c r="KV584" s="11"/>
      <c r="KW584" s="11"/>
      <c r="KX584" s="11"/>
      <c r="KY584" s="11"/>
      <c r="KZ584" s="11"/>
      <c r="LA584" s="11"/>
      <c r="LB584" s="11"/>
      <c r="LC584" s="11"/>
      <c r="LD584" s="11"/>
      <c r="LE584" s="11"/>
      <c r="LF584" s="11"/>
      <c r="LG584" s="11"/>
      <c r="LH584" s="11"/>
      <c r="LI584" s="11"/>
      <c r="LJ584" s="11"/>
      <c r="LK584" s="11"/>
      <c r="LL584" s="11"/>
      <c r="LM584" s="11"/>
      <c r="LN584" s="11"/>
      <c r="LO584" s="11"/>
      <c r="LP584" s="11"/>
      <c r="LQ584" s="11"/>
      <c r="LR584" s="11"/>
      <c r="LS584" s="11"/>
      <c r="LT584" s="11"/>
      <c r="LU584" s="11"/>
      <c r="LV584" s="11"/>
      <c r="LW584" s="11"/>
      <c r="LX584" s="11"/>
      <c r="LY584" s="11"/>
      <c r="LZ584" s="11"/>
      <c r="MA584" s="11"/>
      <c r="MB584" s="11"/>
      <c r="MC584" s="11"/>
      <c r="MD584" s="11"/>
      <c r="ME584" s="11"/>
      <c r="MF584" s="11"/>
      <c r="MG584" s="11"/>
      <c r="MH584" s="11"/>
      <c r="MI584" s="11"/>
      <c r="MJ584" s="11"/>
      <c r="MK584" s="11"/>
      <c r="ML584" s="11"/>
      <c r="MM584" s="11"/>
      <c r="MN584" s="11"/>
      <c r="MO584" s="11"/>
      <c r="MP584" s="11"/>
      <c r="MQ584" s="11"/>
      <c r="MR584" s="11"/>
      <c r="MS584" s="11"/>
      <c r="MT584" s="11"/>
      <c r="MU584" s="11"/>
      <c r="MV584" s="11"/>
      <c r="MW584" s="11"/>
      <c r="MX584" s="11"/>
      <c r="MY584" s="11"/>
      <c r="MZ584" s="11"/>
      <c r="NA584" s="11"/>
      <c r="NB584" s="11"/>
      <c r="NC584" s="11"/>
      <c r="ND584" s="11"/>
      <c r="NE584" s="11"/>
      <c r="NF584" s="11"/>
      <c r="NG584" s="11"/>
      <c r="NH584" s="11"/>
      <c r="NI584" s="11"/>
      <c r="NJ584" s="11"/>
      <c r="NK584" s="11"/>
      <c r="NL584" s="11"/>
      <c r="NM584" s="11"/>
      <c r="NN584" s="11"/>
      <c r="NO584" s="11"/>
      <c r="NP584" s="11"/>
      <c r="NQ584" s="11"/>
      <c r="NR584" s="11"/>
      <c r="NS584" s="11"/>
      <c r="NT584" s="11"/>
      <c r="NU584" s="11"/>
      <c r="NV584" s="11"/>
      <c r="NW584" s="11"/>
      <c r="NX584" s="11"/>
      <c r="NY584" s="11"/>
      <c r="NZ584" s="11"/>
      <c r="OA584" s="11"/>
      <c r="OB584" s="11"/>
      <c r="OC584" s="11"/>
      <c r="OD584" s="11"/>
      <c r="OE584" s="11"/>
      <c r="OF584" s="11"/>
      <c r="OG584" s="11"/>
      <c r="OH584" s="11"/>
      <c r="OI584" s="11"/>
      <c r="OJ584" s="11"/>
      <c r="OK584" s="11"/>
      <c r="OL584" s="11"/>
      <c r="OM584" s="11"/>
      <c r="ON584" s="11"/>
      <c r="OO584" s="11"/>
      <c r="OP584" s="11"/>
      <c r="OQ584" s="11"/>
      <c r="OR584" s="11"/>
      <c r="OS584" s="11"/>
      <c r="OT584" s="11"/>
      <c r="OU584" s="11"/>
      <c r="OV584" s="11"/>
      <c r="OW584" s="11"/>
      <c r="OX584" s="11"/>
      <c r="OY584" s="11"/>
      <c r="OZ584" s="11"/>
      <c r="PA584" s="11"/>
      <c r="PB584" s="11"/>
      <c r="PC584" s="11"/>
      <c r="PD584" s="11"/>
      <c r="PE584" s="11"/>
      <c r="PF584" s="11"/>
      <c r="PG584" s="11"/>
      <c r="PH584" s="11"/>
      <c r="PI584" s="11"/>
      <c r="PJ584" s="11"/>
      <c r="PK584" s="11"/>
      <c r="PL584" s="11"/>
      <c r="PM584" s="11"/>
      <c r="PN584" s="11"/>
      <c r="PO584" s="11"/>
      <c r="PP584" s="11"/>
      <c r="PQ584" s="11"/>
      <c r="PR584" s="11"/>
      <c r="PS584" s="11"/>
      <c r="PT584" s="11"/>
      <c r="PU584" s="11"/>
      <c r="PV584" s="11"/>
      <c r="PW584" s="11"/>
      <c r="PX584" s="11"/>
      <c r="PY584" s="11"/>
      <c r="PZ584" s="11"/>
      <c r="QA584" s="11"/>
      <c r="QB584" s="11"/>
      <c r="QC584" s="11"/>
      <c r="QD584" s="11"/>
      <c r="QE584" s="11"/>
      <c r="QF584" s="11"/>
      <c r="QG584" s="11"/>
      <c r="QH584" s="11"/>
      <c r="QI584" s="11"/>
      <c r="QJ584" s="11"/>
      <c r="QK584" s="11"/>
      <c r="QL584" s="11"/>
      <c r="QM584" s="11"/>
      <c r="QN584" s="11"/>
      <c r="QO584" s="11"/>
      <c r="QP584" s="11"/>
      <c r="QQ584" s="11"/>
      <c r="QR584" s="11"/>
      <c r="QS584" s="11"/>
      <c r="QT584" s="11"/>
      <c r="QU584" s="11"/>
      <c r="QV584" s="11"/>
      <c r="QW584" s="11"/>
      <c r="QX584" s="11"/>
      <c r="QY584" s="11"/>
      <c r="QZ584" s="11"/>
      <c r="RA584" s="11"/>
      <c r="RB584" s="11"/>
      <c r="RC584" s="11"/>
      <c r="RD584" s="11"/>
      <c r="RE584" s="11"/>
      <c r="RF584" s="11"/>
      <c r="RG584" s="11"/>
      <c r="RH584" s="11"/>
      <c r="RI584" s="11"/>
      <c r="RJ584" s="11"/>
      <c r="RK584" s="11"/>
      <c r="RL584" s="11"/>
      <c r="RM584" s="11"/>
      <c r="RN584" s="11"/>
      <c r="RO584" s="11"/>
      <c r="RP584" s="11"/>
      <c r="RQ584" s="11"/>
      <c r="RR584" s="11"/>
      <c r="RS584" s="11"/>
      <c r="RT584" s="11"/>
      <c r="RU584" s="11"/>
      <c r="RV584" s="11"/>
      <c r="RW584" s="11"/>
      <c r="RX584" s="11"/>
      <c r="RY584" s="11"/>
      <c r="RZ584" s="11"/>
      <c r="SA584" s="11"/>
      <c r="SB584" s="11"/>
      <c r="SC584" s="11"/>
      <c r="SD584" s="11"/>
      <c r="SE584" s="11"/>
      <c r="SF584" s="11"/>
      <c r="SG584" s="11"/>
      <c r="SH584" s="11"/>
      <c r="SI584" s="11"/>
      <c r="SJ584" s="11"/>
      <c r="SK584" s="11"/>
      <c r="SL584" s="11"/>
      <c r="SM584" s="11"/>
      <c r="SN584" s="11"/>
      <c r="SO584" s="11"/>
      <c r="SP584" s="11"/>
      <c r="SQ584" s="11"/>
      <c r="SR584" s="11"/>
      <c r="SS584" s="11"/>
      <c r="ST584" s="11"/>
      <c r="SU584" s="11"/>
      <c r="SV584" s="11"/>
      <c r="SW584" s="11"/>
      <c r="SX584" s="11"/>
      <c r="SY584" s="11"/>
      <c r="SZ584" s="11"/>
      <c r="TA584" s="11"/>
      <c r="TB584" s="11"/>
      <c r="TC584" s="11"/>
      <c r="TD584" s="11"/>
      <c r="TE584" s="11"/>
      <c r="TF584" s="11"/>
      <c r="TG584" s="11"/>
      <c r="TH584" s="11"/>
      <c r="TI584" s="11"/>
      <c r="TJ584" s="11"/>
      <c r="TK584" s="11"/>
      <c r="TL584" s="11"/>
      <c r="TM584" s="11"/>
      <c r="TN584" s="11"/>
      <c r="TO584" s="11"/>
      <c r="TP584" s="11"/>
      <c r="TQ584" s="11"/>
      <c r="TR584" s="11"/>
      <c r="TS584" s="11"/>
      <c r="TT584" s="11"/>
      <c r="TU584" s="11"/>
      <c r="TV584" s="11"/>
      <c r="TW584" s="11"/>
      <c r="TX584" s="11"/>
      <c r="TY584" s="11"/>
      <c r="TZ584" s="11"/>
      <c r="UA584" s="11"/>
      <c r="UB584" s="11"/>
      <c r="UC584" s="11"/>
      <c r="UD584" s="11"/>
      <c r="UE584" s="11"/>
      <c r="UF584" s="11"/>
      <c r="UG584" s="11"/>
      <c r="UH584" s="11"/>
      <c r="UI584" s="11"/>
      <c r="UJ584" s="11"/>
      <c r="UK584" s="11"/>
      <c r="UL584" s="11"/>
      <c r="UM584" s="11"/>
      <c r="UN584" s="11"/>
      <c r="UO584" s="11"/>
      <c r="UP584" s="11"/>
      <c r="UQ584" s="11"/>
      <c r="UR584" s="11"/>
      <c r="US584" s="11"/>
      <c r="UT584" s="11"/>
      <c r="UU584" s="11"/>
      <c r="UV584" s="11"/>
      <c r="UW584" s="11"/>
      <c r="UX584" s="11"/>
      <c r="UY584" s="11"/>
      <c r="UZ584" s="11"/>
      <c r="VA584" s="11"/>
      <c r="VB584" s="11"/>
      <c r="VC584" s="11"/>
      <c r="VD584" s="11"/>
      <c r="VE584" s="11"/>
      <c r="VF584" s="11"/>
      <c r="VG584" s="11"/>
      <c r="VH584" s="11"/>
      <c r="VI584" s="11"/>
      <c r="VJ584" s="11"/>
      <c r="VK584" s="11"/>
      <c r="VL584" s="11"/>
      <c r="VM584" s="11"/>
      <c r="VN584" s="11"/>
      <c r="VO584" s="11"/>
      <c r="VP584" s="11"/>
      <c r="VQ584" s="11"/>
      <c r="VR584" s="11"/>
      <c r="VS584" s="11"/>
      <c r="VT584" s="11"/>
      <c r="VU584" s="11"/>
      <c r="VV584" s="11"/>
      <c r="VW584" s="11"/>
      <c r="VX584" s="11"/>
      <c r="VY584" s="11"/>
      <c r="VZ584" s="11"/>
      <c r="WA584" s="11"/>
      <c r="WB584" s="11"/>
      <c r="WC584" s="11"/>
      <c r="WD584" s="11"/>
      <c r="WE584" s="11"/>
      <c r="WF584" s="11"/>
      <c r="WG584" s="11"/>
      <c r="WH584" s="11"/>
      <c r="WI584" s="11"/>
      <c r="WJ584" s="11"/>
      <c r="WK584" s="11"/>
      <c r="WL584" s="11"/>
      <c r="WM584" s="11"/>
      <c r="WN584" s="11"/>
      <c r="WO584" s="11"/>
      <c r="WP584" s="11"/>
      <c r="WQ584" s="11"/>
      <c r="WR584" s="11"/>
      <c r="WS584" s="11"/>
      <c r="WT584" s="11"/>
      <c r="WU584" s="11"/>
      <c r="WV584" s="11"/>
      <c r="WW584" s="11"/>
      <c r="WX584" s="11"/>
      <c r="WY584" s="11"/>
      <c r="WZ584" s="11"/>
      <c r="XA584" s="11"/>
      <c r="XB584" s="11"/>
      <c r="XC584" s="11"/>
      <c r="XD584" s="11"/>
      <c r="XE584" s="11"/>
      <c r="XF584" s="11"/>
      <c r="XG584" s="11"/>
      <c r="XH584" s="11"/>
      <c r="XI584" s="11"/>
      <c r="XJ584" s="11"/>
      <c r="XK584" s="11"/>
      <c r="XL584" s="11"/>
      <c r="XM584" s="11"/>
      <c r="XN584" s="11"/>
      <c r="XO584" s="11"/>
      <c r="XP584" s="11"/>
      <c r="XQ584" s="11"/>
      <c r="XR584" s="11"/>
      <c r="XS584" s="11"/>
      <c r="XT584" s="11"/>
      <c r="XU584" s="11"/>
    </row>
    <row r="585" spans="1:645" s="1616" customFormat="1" ht="72" customHeight="1" x14ac:dyDescent="0.25">
      <c r="A585" s="11"/>
      <c r="B585" s="11"/>
      <c r="C585" s="11"/>
      <c r="D585" s="1611"/>
      <c r="E585" s="11"/>
      <c r="F585" s="11"/>
      <c r="G585" s="11"/>
      <c r="H585" s="11"/>
      <c r="I585" s="11"/>
      <c r="J585" s="11"/>
      <c r="K585" s="1623"/>
      <c r="L585" s="1614"/>
      <c r="M585" s="1615"/>
      <c r="N585" s="1615"/>
      <c r="O585" s="179"/>
      <c r="P585" s="179"/>
      <c r="Q585" s="179"/>
      <c r="R585" s="179"/>
      <c r="S585" s="1615"/>
      <c r="T585" s="1623"/>
      <c r="U585" s="1614"/>
      <c r="V585" s="1615"/>
      <c r="W585" s="1615"/>
      <c r="X585" s="179"/>
      <c r="Y585" s="179"/>
      <c r="Z585" s="179"/>
      <c r="AA585" s="179"/>
      <c r="AB585" s="1615"/>
      <c r="AC585" s="1615"/>
      <c r="AD585" s="1615"/>
      <c r="AE585" s="1615"/>
      <c r="AG585" s="1617"/>
      <c r="AH585" s="1617"/>
      <c r="AJ585" s="1821"/>
      <c r="AK585" s="1619"/>
      <c r="AL585" s="1619"/>
      <c r="AM585" s="1620"/>
      <c r="AN585" s="1620"/>
      <c r="AO585" s="1622"/>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c r="BM585" s="11"/>
      <c r="BN585" s="11"/>
      <c r="BO585" s="11"/>
      <c r="BP585" s="11"/>
      <c r="BQ585" s="11"/>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c r="CO585" s="11"/>
      <c r="CP585" s="11"/>
      <c r="CQ585" s="11"/>
      <c r="CR585" s="11"/>
      <c r="CS585" s="11"/>
      <c r="CT585" s="11"/>
      <c r="CU585" s="11"/>
      <c r="CV585" s="11"/>
      <c r="CW585" s="11"/>
      <c r="CX585" s="11"/>
      <c r="CY585" s="11"/>
      <c r="CZ585" s="11"/>
      <c r="DA585" s="11"/>
      <c r="DB585" s="11"/>
      <c r="DC585" s="11"/>
      <c r="DD585" s="11"/>
      <c r="DE585" s="11"/>
      <c r="DF585" s="11"/>
      <c r="DG585" s="11"/>
      <c r="DH585" s="11"/>
      <c r="DI585" s="11"/>
      <c r="DJ585" s="11"/>
      <c r="DK585" s="11"/>
      <c r="DL585" s="11"/>
      <c r="DM585" s="11"/>
      <c r="DN585" s="11"/>
      <c r="DO585" s="11"/>
      <c r="DP585" s="11"/>
      <c r="DQ585" s="11"/>
      <c r="DR585" s="11"/>
      <c r="DS585" s="11"/>
      <c r="DT585" s="11"/>
      <c r="DU585" s="11"/>
      <c r="DV585" s="11"/>
      <c r="DW585" s="11"/>
      <c r="DX585" s="11"/>
      <c r="DY585" s="11"/>
      <c r="DZ585" s="11"/>
      <c r="EA585" s="11"/>
      <c r="EB585" s="11"/>
      <c r="EC585" s="11"/>
      <c r="ED585" s="11"/>
      <c r="EE585" s="11"/>
      <c r="EF585" s="11"/>
      <c r="EG585" s="11"/>
      <c r="EH585" s="11"/>
      <c r="EI585" s="11"/>
      <c r="EJ585" s="11"/>
      <c r="EK585" s="11"/>
      <c r="EL585" s="11"/>
      <c r="EM585" s="11"/>
      <c r="EN585" s="11"/>
      <c r="EO585" s="11"/>
      <c r="EP585" s="11"/>
      <c r="EQ585" s="11"/>
      <c r="ER585" s="11"/>
      <c r="ES585" s="11"/>
      <c r="ET585" s="11"/>
      <c r="EU585" s="11"/>
      <c r="EV585" s="11"/>
      <c r="EW585" s="11"/>
      <c r="EX585" s="11"/>
      <c r="EY585" s="11"/>
      <c r="EZ585" s="11"/>
      <c r="FA585" s="11"/>
      <c r="FB585" s="11"/>
      <c r="FC585" s="11"/>
      <c r="FD585" s="11"/>
      <c r="FE585" s="11"/>
      <c r="FF585" s="11"/>
      <c r="FG585" s="11"/>
      <c r="FH585" s="11"/>
      <c r="FI585" s="11"/>
      <c r="FJ585" s="11"/>
      <c r="FK585" s="11"/>
      <c r="FL585" s="11"/>
      <c r="FM585" s="11"/>
      <c r="FN585" s="11"/>
      <c r="FO585" s="11"/>
      <c r="FP585" s="11"/>
      <c r="FQ585" s="11"/>
      <c r="FR585" s="11"/>
      <c r="FS585" s="11"/>
      <c r="FT585" s="11"/>
      <c r="FU585" s="11"/>
      <c r="FV585" s="11"/>
      <c r="FW585" s="11"/>
      <c r="FX585" s="11"/>
      <c r="FY585" s="11"/>
      <c r="FZ585" s="11"/>
      <c r="GA585" s="11"/>
      <c r="GB585" s="11"/>
      <c r="GC585" s="11"/>
      <c r="GD585" s="11"/>
      <c r="GE585" s="11"/>
      <c r="GF585" s="11"/>
      <c r="GG585" s="11"/>
      <c r="GH585" s="11"/>
      <c r="GI585" s="11"/>
      <c r="GJ585" s="11"/>
      <c r="GK585" s="11"/>
      <c r="GL585" s="11"/>
      <c r="GM585" s="11"/>
      <c r="GN585" s="11"/>
      <c r="GO585" s="11"/>
      <c r="GP585" s="11"/>
      <c r="GQ585" s="11"/>
      <c r="GR585" s="11"/>
      <c r="GS585" s="11"/>
      <c r="GT585" s="11"/>
      <c r="GU585" s="11"/>
      <c r="GV585" s="11"/>
      <c r="GW585" s="11"/>
      <c r="GX585" s="11"/>
      <c r="GY585" s="11"/>
      <c r="GZ585" s="11"/>
      <c r="HA585" s="11"/>
      <c r="HB585" s="11"/>
      <c r="HC585" s="11"/>
      <c r="HD585" s="11"/>
      <c r="HE585" s="11"/>
      <c r="HF585" s="11"/>
      <c r="HG585" s="11"/>
      <c r="HH585" s="11"/>
      <c r="HI585" s="11"/>
      <c r="HJ585" s="11"/>
      <c r="HK585" s="11"/>
      <c r="HL585" s="11"/>
      <c r="HM585" s="11"/>
      <c r="HN585" s="11"/>
      <c r="HO585" s="11"/>
      <c r="HP585" s="11"/>
      <c r="HQ585" s="11"/>
      <c r="HR585" s="11"/>
      <c r="HS585" s="11"/>
      <c r="HT585" s="11"/>
      <c r="HU585" s="11"/>
      <c r="HV585" s="11"/>
      <c r="HW585" s="11"/>
      <c r="HX585" s="11"/>
      <c r="HY585" s="11"/>
      <c r="HZ585" s="11"/>
      <c r="IA585" s="11"/>
      <c r="IB585" s="11"/>
      <c r="IC585" s="11"/>
      <c r="ID585" s="11"/>
      <c r="IE585" s="11"/>
      <c r="IF585" s="11"/>
      <c r="IG585" s="11"/>
      <c r="IH585" s="11"/>
      <c r="II585" s="11"/>
      <c r="IJ585" s="11"/>
      <c r="IK585" s="11"/>
      <c r="IL585" s="11"/>
      <c r="IM585" s="11"/>
      <c r="IN585" s="11"/>
      <c r="IO585" s="11"/>
      <c r="IP585" s="11"/>
      <c r="IQ585" s="11"/>
      <c r="IR585" s="11"/>
      <c r="IS585" s="11"/>
      <c r="IT585" s="11"/>
      <c r="IU585" s="11"/>
      <c r="IV585" s="11"/>
      <c r="IW585" s="11"/>
      <c r="IX585" s="11"/>
      <c r="IY585" s="11"/>
      <c r="IZ585" s="11"/>
      <c r="JA585" s="11"/>
      <c r="JB585" s="11"/>
      <c r="JC585" s="11"/>
      <c r="JD585" s="11"/>
      <c r="JE585" s="11"/>
      <c r="JF585" s="11"/>
      <c r="JG585" s="11"/>
      <c r="JH585" s="11"/>
      <c r="JI585" s="11"/>
      <c r="JJ585" s="11"/>
      <c r="JK585" s="11"/>
      <c r="JL585" s="11"/>
      <c r="JM585" s="11"/>
      <c r="JN585" s="11"/>
      <c r="JO585" s="11"/>
      <c r="JP585" s="11"/>
      <c r="JQ585" s="11"/>
      <c r="JR585" s="11"/>
      <c r="JS585" s="11"/>
      <c r="JT585" s="11"/>
      <c r="JU585" s="11"/>
      <c r="JV585" s="11"/>
      <c r="JW585" s="11"/>
      <c r="JX585" s="11"/>
      <c r="JY585" s="11"/>
      <c r="JZ585" s="11"/>
      <c r="KA585" s="11"/>
      <c r="KB585" s="11"/>
      <c r="KC585" s="11"/>
      <c r="KD585" s="11"/>
      <c r="KE585" s="11"/>
      <c r="KF585" s="11"/>
      <c r="KG585" s="11"/>
      <c r="KH585" s="11"/>
      <c r="KI585" s="11"/>
      <c r="KJ585" s="11"/>
      <c r="KK585" s="11"/>
      <c r="KL585" s="11"/>
      <c r="KM585" s="11"/>
      <c r="KN585" s="11"/>
      <c r="KO585" s="11"/>
      <c r="KP585" s="11"/>
      <c r="KQ585" s="11"/>
      <c r="KR585" s="11"/>
      <c r="KS585" s="11"/>
      <c r="KT585" s="11"/>
      <c r="KU585" s="11"/>
      <c r="KV585" s="11"/>
      <c r="KW585" s="11"/>
      <c r="KX585" s="11"/>
      <c r="KY585" s="11"/>
      <c r="KZ585" s="11"/>
      <c r="LA585" s="11"/>
      <c r="LB585" s="11"/>
      <c r="LC585" s="11"/>
      <c r="LD585" s="11"/>
      <c r="LE585" s="11"/>
      <c r="LF585" s="11"/>
      <c r="LG585" s="11"/>
      <c r="LH585" s="11"/>
      <c r="LI585" s="11"/>
      <c r="LJ585" s="11"/>
      <c r="LK585" s="11"/>
      <c r="LL585" s="11"/>
      <c r="LM585" s="11"/>
      <c r="LN585" s="11"/>
      <c r="LO585" s="11"/>
      <c r="LP585" s="11"/>
      <c r="LQ585" s="11"/>
      <c r="LR585" s="11"/>
      <c r="LS585" s="11"/>
      <c r="LT585" s="11"/>
      <c r="LU585" s="11"/>
      <c r="LV585" s="11"/>
      <c r="LW585" s="11"/>
      <c r="LX585" s="11"/>
      <c r="LY585" s="11"/>
      <c r="LZ585" s="11"/>
      <c r="MA585" s="11"/>
      <c r="MB585" s="11"/>
      <c r="MC585" s="11"/>
      <c r="MD585" s="11"/>
      <c r="ME585" s="11"/>
      <c r="MF585" s="11"/>
      <c r="MG585" s="11"/>
      <c r="MH585" s="11"/>
      <c r="MI585" s="11"/>
      <c r="MJ585" s="11"/>
      <c r="MK585" s="11"/>
      <c r="ML585" s="11"/>
      <c r="MM585" s="11"/>
      <c r="MN585" s="11"/>
      <c r="MO585" s="11"/>
      <c r="MP585" s="11"/>
      <c r="MQ585" s="11"/>
      <c r="MR585" s="11"/>
      <c r="MS585" s="11"/>
      <c r="MT585" s="11"/>
      <c r="MU585" s="11"/>
      <c r="MV585" s="11"/>
      <c r="MW585" s="11"/>
      <c r="MX585" s="11"/>
      <c r="MY585" s="11"/>
      <c r="MZ585" s="11"/>
      <c r="NA585" s="11"/>
      <c r="NB585" s="11"/>
      <c r="NC585" s="11"/>
      <c r="ND585" s="11"/>
      <c r="NE585" s="11"/>
      <c r="NF585" s="11"/>
      <c r="NG585" s="11"/>
      <c r="NH585" s="11"/>
      <c r="NI585" s="11"/>
      <c r="NJ585" s="11"/>
      <c r="NK585" s="11"/>
      <c r="NL585" s="11"/>
      <c r="NM585" s="11"/>
      <c r="NN585" s="11"/>
      <c r="NO585" s="11"/>
      <c r="NP585" s="11"/>
      <c r="NQ585" s="11"/>
      <c r="NR585" s="11"/>
      <c r="NS585" s="11"/>
      <c r="NT585" s="11"/>
      <c r="NU585" s="11"/>
      <c r="NV585" s="11"/>
      <c r="NW585" s="11"/>
      <c r="NX585" s="11"/>
      <c r="NY585" s="11"/>
      <c r="NZ585" s="11"/>
      <c r="OA585" s="11"/>
      <c r="OB585" s="11"/>
      <c r="OC585" s="11"/>
      <c r="OD585" s="11"/>
      <c r="OE585" s="11"/>
      <c r="OF585" s="11"/>
      <c r="OG585" s="11"/>
      <c r="OH585" s="11"/>
      <c r="OI585" s="11"/>
      <c r="OJ585" s="11"/>
      <c r="OK585" s="11"/>
      <c r="OL585" s="11"/>
      <c r="OM585" s="11"/>
      <c r="ON585" s="11"/>
      <c r="OO585" s="11"/>
      <c r="OP585" s="11"/>
      <c r="OQ585" s="11"/>
      <c r="OR585" s="11"/>
      <c r="OS585" s="11"/>
      <c r="OT585" s="11"/>
      <c r="OU585" s="11"/>
      <c r="OV585" s="11"/>
      <c r="OW585" s="11"/>
      <c r="OX585" s="11"/>
      <c r="OY585" s="11"/>
      <c r="OZ585" s="11"/>
      <c r="PA585" s="11"/>
      <c r="PB585" s="11"/>
      <c r="PC585" s="11"/>
      <c r="PD585" s="11"/>
      <c r="PE585" s="11"/>
      <c r="PF585" s="11"/>
      <c r="PG585" s="11"/>
      <c r="PH585" s="11"/>
      <c r="PI585" s="11"/>
      <c r="PJ585" s="11"/>
      <c r="PK585" s="11"/>
      <c r="PL585" s="11"/>
      <c r="PM585" s="11"/>
      <c r="PN585" s="11"/>
      <c r="PO585" s="11"/>
      <c r="PP585" s="11"/>
      <c r="PQ585" s="11"/>
      <c r="PR585" s="11"/>
      <c r="PS585" s="11"/>
      <c r="PT585" s="11"/>
      <c r="PU585" s="11"/>
      <c r="PV585" s="11"/>
      <c r="PW585" s="11"/>
      <c r="PX585" s="11"/>
      <c r="PY585" s="11"/>
      <c r="PZ585" s="11"/>
      <c r="QA585" s="11"/>
      <c r="QB585" s="11"/>
      <c r="QC585" s="11"/>
      <c r="QD585" s="11"/>
      <c r="QE585" s="11"/>
      <c r="QF585" s="11"/>
      <c r="QG585" s="11"/>
      <c r="QH585" s="11"/>
      <c r="QI585" s="11"/>
      <c r="QJ585" s="11"/>
      <c r="QK585" s="11"/>
      <c r="QL585" s="11"/>
      <c r="QM585" s="11"/>
      <c r="QN585" s="11"/>
      <c r="QO585" s="11"/>
      <c r="QP585" s="11"/>
      <c r="QQ585" s="11"/>
      <c r="QR585" s="11"/>
      <c r="QS585" s="11"/>
      <c r="QT585" s="11"/>
      <c r="QU585" s="11"/>
      <c r="QV585" s="11"/>
      <c r="QW585" s="11"/>
      <c r="QX585" s="11"/>
      <c r="QY585" s="11"/>
      <c r="QZ585" s="11"/>
      <c r="RA585" s="11"/>
      <c r="RB585" s="11"/>
      <c r="RC585" s="11"/>
      <c r="RD585" s="11"/>
      <c r="RE585" s="11"/>
      <c r="RF585" s="11"/>
      <c r="RG585" s="11"/>
      <c r="RH585" s="11"/>
      <c r="RI585" s="11"/>
      <c r="RJ585" s="11"/>
      <c r="RK585" s="11"/>
      <c r="RL585" s="11"/>
      <c r="RM585" s="11"/>
      <c r="RN585" s="11"/>
      <c r="RO585" s="11"/>
      <c r="RP585" s="11"/>
      <c r="RQ585" s="11"/>
      <c r="RR585" s="11"/>
      <c r="RS585" s="11"/>
      <c r="RT585" s="11"/>
      <c r="RU585" s="11"/>
      <c r="RV585" s="11"/>
      <c r="RW585" s="11"/>
      <c r="RX585" s="11"/>
      <c r="RY585" s="11"/>
      <c r="RZ585" s="11"/>
      <c r="SA585" s="11"/>
      <c r="SB585" s="11"/>
      <c r="SC585" s="11"/>
      <c r="SD585" s="11"/>
      <c r="SE585" s="11"/>
      <c r="SF585" s="11"/>
      <c r="SG585" s="11"/>
      <c r="SH585" s="11"/>
      <c r="SI585" s="11"/>
      <c r="SJ585" s="11"/>
      <c r="SK585" s="11"/>
      <c r="SL585" s="11"/>
      <c r="SM585" s="11"/>
      <c r="SN585" s="11"/>
      <c r="SO585" s="11"/>
      <c r="SP585" s="11"/>
      <c r="SQ585" s="11"/>
      <c r="SR585" s="11"/>
      <c r="SS585" s="11"/>
      <c r="ST585" s="11"/>
      <c r="SU585" s="11"/>
      <c r="SV585" s="11"/>
      <c r="SW585" s="11"/>
      <c r="SX585" s="11"/>
      <c r="SY585" s="11"/>
      <c r="SZ585" s="11"/>
      <c r="TA585" s="11"/>
      <c r="TB585" s="11"/>
      <c r="TC585" s="11"/>
      <c r="TD585" s="11"/>
      <c r="TE585" s="11"/>
      <c r="TF585" s="11"/>
      <c r="TG585" s="11"/>
      <c r="TH585" s="11"/>
      <c r="TI585" s="11"/>
      <c r="TJ585" s="11"/>
      <c r="TK585" s="11"/>
      <c r="TL585" s="11"/>
      <c r="TM585" s="11"/>
      <c r="TN585" s="11"/>
      <c r="TO585" s="11"/>
      <c r="TP585" s="11"/>
      <c r="TQ585" s="11"/>
      <c r="TR585" s="11"/>
      <c r="TS585" s="11"/>
      <c r="TT585" s="11"/>
      <c r="TU585" s="11"/>
      <c r="TV585" s="11"/>
      <c r="TW585" s="11"/>
      <c r="TX585" s="11"/>
      <c r="TY585" s="11"/>
      <c r="TZ585" s="11"/>
      <c r="UA585" s="11"/>
      <c r="UB585" s="11"/>
      <c r="UC585" s="11"/>
      <c r="UD585" s="11"/>
      <c r="UE585" s="11"/>
      <c r="UF585" s="11"/>
      <c r="UG585" s="11"/>
      <c r="UH585" s="11"/>
      <c r="UI585" s="11"/>
      <c r="UJ585" s="11"/>
      <c r="UK585" s="11"/>
      <c r="UL585" s="11"/>
      <c r="UM585" s="11"/>
      <c r="UN585" s="11"/>
      <c r="UO585" s="11"/>
      <c r="UP585" s="11"/>
      <c r="UQ585" s="11"/>
      <c r="UR585" s="11"/>
      <c r="US585" s="11"/>
      <c r="UT585" s="11"/>
      <c r="UU585" s="11"/>
      <c r="UV585" s="11"/>
      <c r="UW585" s="11"/>
      <c r="UX585" s="11"/>
      <c r="UY585" s="11"/>
      <c r="UZ585" s="11"/>
      <c r="VA585" s="11"/>
      <c r="VB585" s="11"/>
      <c r="VC585" s="11"/>
      <c r="VD585" s="11"/>
      <c r="VE585" s="11"/>
      <c r="VF585" s="11"/>
      <c r="VG585" s="11"/>
      <c r="VH585" s="11"/>
      <c r="VI585" s="11"/>
      <c r="VJ585" s="11"/>
      <c r="VK585" s="11"/>
      <c r="VL585" s="11"/>
      <c r="VM585" s="11"/>
      <c r="VN585" s="11"/>
      <c r="VO585" s="11"/>
      <c r="VP585" s="11"/>
      <c r="VQ585" s="11"/>
      <c r="VR585" s="11"/>
      <c r="VS585" s="11"/>
      <c r="VT585" s="11"/>
      <c r="VU585" s="11"/>
      <c r="VV585" s="11"/>
      <c r="VW585" s="11"/>
      <c r="VX585" s="11"/>
      <c r="VY585" s="11"/>
      <c r="VZ585" s="11"/>
      <c r="WA585" s="11"/>
      <c r="WB585" s="11"/>
      <c r="WC585" s="11"/>
      <c r="WD585" s="11"/>
      <c r="WE585" s="11"/>
      <c r="WF585" s="11"/>
      <c r="WG585" s="11"/>
      <c r="WH585" s="11"/>
      <c r="WI585" s="11"/>
      <c r="WJ585" s="11"/>
      <c r="WK585" s="11"/>
      <c r="WL585" s="11"/>
      <c r="WM585" s="11"/>
      <c r="WN585" s="11"/>
      <c r="WO585" s="11"/>
      <c r="WP585" s="11"/>
      <c r="WQ585" s="11"/>
      <c r="WR585" s="11"/>
      <c r="WS585" s="11"/>
      <c r="WT585" s="11"/>
      <c r="WU585" s="11"/>
      <c r="WV585" s="11"/>
      <c r="WW585" s="11"/>
      <c r="WX585" s="11"/>
      <c r="WY585" s="11"/>
      <c r="WZ585" s="11"/>
      <c r="XA585" s="11"/>
      <c r="XB585" s="11"/>
      <c r="XC585" s="11"/>
      <c r="XD585" s="11"/>
      <c r="XE585" s="11"/>
      <c r="XF585" s="11"/>
      <c r="XG585" s="11"/>
      <c r="XH585" s="11"/>
      <c r="XI585" s="11"/>
      <c r="XJ585" s="11"/>
      <c r="XK585" s="11"/>
      <c r="XL585" s="11"/>
      <c r="XM585" s="11"/>
      <c r="XN585" s="11"/>
      <c r="XO585" s="11"/>
      <c r="XP585" s="11"/>
      <c r="XQ585" s="11"/>
      <c r="XR585" s="11"/>
      <c r="XS585" s="11"/>
      <c r="XT585" s="11"/>
      <c r="XU585" s="11"/>
    </row>
  </sheetData>
  <autoFilter ref="A2:AO574"/>
  <mergeCells count="3">
    <mergeCell ref="A1:I1"/>
    <mergeCell ref="J1:AE1"/>
    <mergeCell ref="AF1:AM1"/>
  </mergeCells>
  <pageMargins left="0.7" right="0.7" top="0.75" bottom="0.75" header="0.3" footer="0.3"/>
  <pageSetup orientation="portrait" horizontalDpi="4294967293" verticalDpi="4294967293"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Modalidad de Selección" prompt="Seleccione una de las modalidades_x000a_">
          <x14:formula1>
            <xm:f>'C:\Users\Hp\Dropbox\Alcaldia Cajica\Obras Públicas\2018\PLAN DE DESARROLLO SEGUIMIENTO\[P. Acción-Adq -Contr  2018 Obras p..xlsx]BIENES Y SERVICIOS'!#REF!</xm:f>
          </x14:formula1>
          <xm:sqref>N481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Toshiba</cp:lastModifiedBy>
  <dcterms:created xsi:type="dcterms:W3CDTF">2019-01-30T13:52:54Z</dcterms:created>
  <dcterms:modified xsi:type="dcterms:W3CDTF">2019-01-30T14:12:58Z</dcterms:modified>
</cp:coreProperties>
</file>